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b6702b759d44f3c/Documents/HePC/Finance/2025-26/"/>
    </mc:Choice>
  </mc:AlternateContent>
  <xr:revisionPtr revIDLastSave="1" documentId="8_{B39E40F8-2B31-49E6-BEEE-E870232AE96D}" xr6:coauthVersionLast="47" xr6:coauthVersionMax="47" xr10:uidLastSave="{87B4507C-962C-487F-9448-45BC468913AF}"/>
  <bookViews>
    <workbookView xWindow="-28920" yWindow="7140" windowWidth="29040" windowHeight="17520" xr2:uid="{AA470167-3B7A-409E-80E7-616A5A6EB259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7" i="1" l="1"/>
  <c r="P44" i="1"/>
  <c r="Q44" i="1" s="1"/>
  <c r="N44" i="1"/>
  <c r="O44" i="1" s="1"/>
  <c r="M44" i="1"/>
  <c r="L44" i="1"/>
  <c r="K44" i="1"/>
  <c r="J44" i="1"/>
  <c r="I44" i="1"/>
  <c r="H44" i="1"/>
  <c r="G44" i="1"/>
  <c r="F44" i="1"/>
  <c r="B44" i="1"/>
  <c r="N43" i="1"/>
  <c r="C43" i="1"/>
  <c r="D43" i="1" s="1"/>
  <c r="Q42" i="1"/>
  <c r="O42" i="1"/>
  <c r="N42" i="1"/>
  <c r="C42" i="1"/>
  <c r="D42" i="1" s="1"/>
  <c r="R41" i="1"/>
  <c r="Q41" i="1"/>
  <c r="O41" i="1"/>
  <c r="N41" i="1"/>
  <c r="D41" i="1"/>
  <c r="C41" i="1"/>
  <c r="Q40" i="1"/>
  <c r="O40" i="1"/>
  <c r="N40" i="1"/>
  <c r="I40" i="1"/>
  <c r="C40" i="1"/>
  <c r="D40" i="1" s="1"/>
  <c r="Q39" i="1"/>
  <c r="N39" i="1"/>
  <c r="C39" i="1"/>
  <c r="D39" i="1" s="1"/>
  <c r="D44" i="1" s="1"/>
  <c r="B36" i="1"/>
  <c r="C35" i="1"/>
  <c r="M34" i="1"/>
  <c r="L34" i="1"/>
  <c r="K34" i="1"/>
  <c r="J34" i="1"/>
  <c r="H34" i="1"/>
  <c r="G34" i="1"/>
  <c r="F34" i="1"/>
  <c r="B34" i="1"/>
  <c r="P33" i="1"/>
  <c r="Q33" i="1" s="1"/>
  <c r="O33" i="1"/>
  <c r="N33" i="1"/>
  <c r="C33" i="1"/>
  <c r="R33" i="1" s="1"/>
  <c r="P32" i="1"/>
  <c r="Q32" i="1" s="1"/>
  <c r="O32" i="1"/>
  <c r="N32" i="1"/>
  <c r="C32" i="1"/>
  <c r="R32" i="1" s="1"/>
  <c r="P31" i="1"/>
  <c r="Q31" i="1" s="1"/>
  <c r="N31" i="1"/>
  <c r="C31" i="1"/>
  <c r="D31" i="1" s="1"/>
  <c r="Q30" i="1"/>
  <c r="P30" i="1"/>
  <c r="N30" i="1"/>
  <c r="O30" i="1" s="1"/>
  <c r="C30" i="1"/>
  <c r="R30" i="1" s="1"/>
  <c r="P29" i="1"/>
  <c r="Q29" i="1" s="1"/>
  <c r="O29" i="1"/>
  <c r="N29" i="1"/>
  <c r="C29" i="1"/>
  <c r="D29" i="1" s="1"/>
  <c r="P28" i="1"/>
  <c r="Q28" i="1" s="1"/>
  <c r="N28" i="1"/>
  <c r="O28" i="1" s="1"/>
  <c r="C28" i="1"/>
  <c r="R28" i="1" s="1"/>
  <c r="R27" i="1"/>
  <c r="Q27" i="1"/>
  <c r="P27" i="1"/>
  <c r="N27" i="1"/>
  <c r="O27" i="1" s="1"/>
  <c r="C27" i="1"/>
  <c r="D27" i="1" s="1"/>
  <c r="P26" i="1"/>
  <c r="Q26" i="1" s="1"/>
  <c r="N26" i="1"/>
  <c r="O26" i="1" s="1"/>
  <c r="C26" i="1"/>
  <c r="R26" i="1" s="1"/>
  <c r="P25" i="1"/>
  <c r="Q25" i="1" s="1"/>
  <c r="N25" i="1"/>
  <c r="O25" i="1" s="1"/>
  <c r="C25" i="1"/>
  <c r="R25" i="1" s="1"/>
  <c r="R24" i="1"/>
  <c r="P24" i="1"/>
  <c r="Q24" i="1" s="1"/>
  <c r="O24" i="1"/>
  <c r="N24" i="1"/>
  <c r="C24" i="1"/>
  <c r="D24" i="1" s="1"/>
  <c r="P23" i="1"/>
  <c r="Q23" i="1" s="1"/>
  <c r="N23" i="1"/>
  <c r="C23" i="1"/>
  <c r="D23" i="1" s="1"/>
  <c r="R22" i="1"/>
  <c r="P22" i="1"/>
  <c r="Q22" i="1" s="1"/>
  <c r="N22" i="1"/>
  <c r="O22" i="1" s="1"/>
  <c r="C22" i="1"/>
  <c r="D22" i="1" s="1"/>
  <c r="P21" i="1"/>
  <c r="Q21" i="1" s="1"/>
  <c r="O21" i="1"/>
  <c r="N21" i="1"/>
  <c r="C21" i="1"/>
  <c r="R21" i="1" s="1"/>
  <c r="P20" i="1"/>
  <c r="Q20" i="1" s="1"/>
  <c r="O20" i="1"/>
  <c r="N20" i="1"/>
  <c r="C20" i="1"/>
  <c r="R20" i="1" s="1"/>
  <c r="P19" i="1"/>
  <c r="Q19" i="1" s="1"/>
  <c r="N19" i="1"/>
  <c r="C19" i="1"/>
  <c r="D19" i="1" s="1"/>
  <c r="P18" i="1"/>
  <c r="Q18" i="1" s="1"/>
  <c r="N18" i="1"/>
  <c r="O18" i="1" s="1"/>
  <c r="C18" i="1"/>
  <c r="R18" i="1" s="1"/>
  <c r="P17" i="1"/>
  <c r="Q17" i="1" s="1"/>
  <c r="I17" i="1"/>
  <c r="N17" i="1" s="1"/>
  <c r="O17" i="1" s="1"/>
  <c r="C17" i="1"/>
  <c r="R17" i="1" s="1"/>
  <c r="P16" i="1"/>
  <c r="Q16" i="1" s="1"/>
  <c r="O16" i="1"/>
  <c r="N16" i="1"/>
  <c r="C16" i="1"/>
  <c r="R16" i="1" s="1"/>
  <c r="P15" i="1"/>
  <c r="Q15" i="1" s="1"/>
  <c r="O15" i="1"/>
  <c r="N15" i="1"/>
  <c r="C15" i="1"/>
  <c r="R15" i="1" s="1"/>
  <c r="P14" i="1"/>
  <c r="Q14" i="1" s="1"/>
  <c r="N14" i="1"/>
  <c r="C14" i="1"/>
  <c r="D14" i="1" s="1"/>
  <c r="P13" i="1"/>
  <c r="Q13" i="1" s="1"/>
  <c r="N13" i="1"/>
  <c r="O13" i="1" s="1"/>
  <c r="C13" i="1"/>
  <c r="R13" i="1" s="1"/>
  <c r="P12" i="1"/>
  <c r="Q12" i="1" s="1"/>
  <c r="O12" i="1"/>
  <c r="N12" i="1"/>
  <c r="C12" i="1"/>
  <c r="D12" i="1" s="1"/>
  <c r="P11" i="1"/>
  <c r="Q11" i="1" s="1"/>
  <c r="N11" i="1"/>
  <c r="O11" i="1" s="1"/>
  <c r="C11" i="1"/>
  <c r="R11" i="1" s="1"/>
  <c r="R10" i="1"/>
  <c r="P10" i="1"/>
  <c r="Q10" i="1" s="1"/>
  <c r="N10" i="1"/>
  <c r="O10" i="1" s="1"/>
  <c r="C10" i="1"/>
  <c r="D10" i="1" s="1"/>
  <c r="P9" i="1"/>
  <c r="Q9" i="1" s="1"/>
  <c r="N9" i="1"/>
  <c r="O9" i="1" s="1"/>
  <c r="C9" i="1"/>
  <c r="R9" i="1" s="1"/>
  <c r="P8" i="1"/>
  <c r="Q8" i="1" s="1"/>
  <c r="N8" i="1"/>
  <c r="O8" i="1" s="1"/>
  <c r="C8" i="1"/>
  <c r="R8" i="1" s="1"/>
  <c r="P7" i="1"/>
  <c r="Q7" i="1" s="1"/>
  <c r="O7" i="1"/>
  <c r="N7" i="1"/>
  <c r="C7" i="1"/>
  <c r="D7" i="1" s="1"/>
  <c r="P6" i="1"/>
  <c r="Q6" i="1" s="1"/>
  <c r="N6" i="1"/>
  <c r="C6" i="1"/>
  <c r="D6" i="1" s="1"/>
  <c r="R5" i="1"/>
  <c r="P5" i="1"/>
  <c r="Q5" i="1" s="1"/>
  <c r="N5" i="1"/>
  <c r="O5" i="1" s="1"/>
  <c r="C5" i="1"/>
  <c r="D5" i="1" s="1"/>
  <c r="P4" i="1"/>
  <c r="O4" i="1"/>
  <c r="N4" i="1"/>
  <c r="C4" i="1"/>
  <c r="R39" i="1" l="1"/>
  <c r="R14" i="1"/>
  <c r="R31" i="1"/>
  <c r="D9" i="1"/>
  <c r="R7" i="1"/>
  <c r="R19" i="1"/>
  <c r="D17" i="1"/>
  <c r="C34" i="1"/>
  <c r="C36" i="1" s="1"/>
  <c r="D26" i="1"/>
  <c r="R23" i="1"/>
  <c r="R6" i="1"/>
  <c r="P34" i="1"/>
  <c r="Q34" i="1" s="1"/>
  <c r="R43" i="1"/>
  <c r="D4" i="1"/>
  <c r="O14" i="1"/>
  <c r="D16" i="1"/>
  <c r="O19" i="1"/>
  <c r="D21" i="1"/>
  <c r="O31" i="1"/>
  <c r="D33" i="1"/>
  <c r="I34" i="1"/>
  <c r="N34" i="1" s="1"/>
  <c r="O34" i="1" s="1"/>
  <c r="D11" i="1"/>
  <c r="R12" i="1"/>
  <c r="D28" i="1"/>
  <c r="R29" i="1"/>
  <c r="R40" i="1"/>
  <c r="R42" i="1"/>
  <c r="D13" i="1"/>
  <c r="Q4" i="1"/>
  <c r="D8" i="1"/>
  <c r="O23" i="1"/>
  <c r="O39" i="1"/>
  <c r="D30" i="1"/>
  <c r="O6" i="1"/>
  <c r="D25" i="1"/>
  <c r="R4" i="1"/>
  <c r="D15" i="1"/>
  <c r="D20" i="1"/>
  <c r="D32" i="1"/>
  <c r="C44" i="1"/>
  <c r="R44" i="1" s="1"/>
  <c r="D18" i="1"/>
  <c r="R34" i="1" l="1"/>
  <c r="D34" i="1"/>
</calcChain>
</file>

<file path=xl/sharedStrings.xml><?xml version="1.0" encoding="utf-8"?>
<sst xmlns="http://schemas.openxmlformats.org/spreadsheetml/2006/main" count="81" uniqueCount="70">
  <si>
    <t>Helmdon Parish Council</t>
  </si>
  <si>
    <t>R&amp;P to 13.01.26</t>
  </si>
  <si>
    <t>Budget</t>
  </si>
  <si>
    <t>Spend to date</t>
  </si>
  <si>
    <t>Remaining budget</t>
  </si>
  <si>
    <t>Qtr 1 Projection</t>
  </si>
  <si>
    <t>Qtr 1 Actual</t>
  </si>
  <si>
    <t>Qtr 2 Projection</t>
  </si>
  <si>
    <t>Qtr 2 Actual</t>
  </si>
  <si>
    <t>Qtr 3 Projection</t>
  </si>
  <si>
    <t>Qtr 3 Actual</t>
  </si>
  <si>
    <t>Qtr 4 Projection</t>
  </si>
  <si>
    <t>Qtr 4 Actual</t>
  </si>
  <si>
    <t>Actual to date</t>
  </si>
  <si>
    <t>% of budget spent to date</t>
  </si>
  <si>
    <t>Predicted Year End Spend</t>
  </si>
  <si>
    <t>Predicted Year End % Spend</t>
  </si>
  <si>
    <t>Accuracy checker</t>
  </si>
  <si>
    <t>Clerk's Salary</t>
  </si>
  <si>
    <t>Office Expenses</t>
  </si>
  <si>
    <t>Grass Cutting</t>
  </si>
  <si>
    <t>School Field Rental</t>
  </si>
  <si>
    <t>Website</t>
  </si>
  <si>
    <t>Training</t>
  </si>
  <si>
    <t>Electricity Supply</t>
  </si>
  <si>
    <t>Allotments</t>
  </si>
  <si>
    <t>Subscriptions</t>
  </si>
  <si>
    <t>Pump Garden Maintenance</t>
  </si>
  <si>
    <t>Room Hire</t>
  </si>
  <si>
    <t>Leaflets &amp; Adverts</t>
  </si>
  <si>
    <t>Banking Fees</t>
  </si>
  <si>
    <t>Play Area</t>
  </si>
  <si>
    <t>Grants</t>
  </si>
  <si>
    <t>Insurance</t>
  </si>
  <si>
    <t>Audit (Internal and external)</t>
  </si>
  <si>
    <t>Churchyard Maintenance</t>
  </si>
  <si>
    <t>Streetlight Repairs</t>
  </si>
  <si>
    <t>Tree Inspection and tree work</t>
  </si>
  <si>
    <t>Bin Emptying</t>
  </si>
  <si>
    <t>General Maintenance</t>
  </si>
  <si>
    <t>War Memorial Garden</t>
  </si>
  <si>
    <t>Parish Plan</t>
  </si>
  <si>
    <t>Devolution of Services</t>
  </si>
  <si>
    <t>Election Expenses</t>
  </si>
  <si>
    <t>Other</t>
  </si>
  <si>
    <t>Data Protection</t>
  </si>
  <si>
    <t>S137</t>
  </si>
  <si>
    <t>Jenners Piece</t>
  </si>
  <si>
    <t>Total VAT Paid</t>
  </si>
  <si>
    <t>Total Spend to date</t>
  </si>
  <si>
    <t>Received to date</t>
  </si>
  <si>
    <t>Outstanding receipts</t>
  </si>
  <si>
    <t>% of budget received to date</t>
  </si>
  <si>
    <t>Predicted Year End Income</t>
  </si>
  <si>
    <t>Predicted Year End % Income</t>
  </si>
  <si>
    <t>Precept</t>
  </si>
  <si>
    <t>Interest</t>
  </si>
  <si>
    <t>VAT Reclaim</t>
  </si>
  <si>
    <t>Reserves</t>
  </si>
  <si>
    <t>25/26 (£)</t>
  </si>
  <si>
    <t>General Reserves</t>
  </si>
  <si>
    <t>Playground Equipment</t>
  </si>
  <si>
    <t>Noticeboards</t>
  </si>
  <si>
    <t>Computer</t>
  </si>
  <si>
    <t>War Memorial</t>
  </si>
  <si>
    <t>Village Seats</t>
  </si>
  <si>
    <t>Elections</t>
  </si>
  <si>
    <t>Burial Ground Extension</t>
  </si>
  <si>
    <t>Devolution</t>
  </si>
  <si>
    <t>Priory Field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</si>
</sst>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43" formatCode="_-* #,##0.00_-;\-* #,##0.00_-;_-* &quot;-&quot;??_-;_-@_-"/>
  </numFmts>
  <fonts count="12" x14ac:knownFonts="1">
    <font>
      <sz val="11"/>
      <color theme="1"/>
      <name val="Aptos Narrow"/>
      <family val="2"/>
      <scheme val="minor"/>
    </font>
    <font>
      <sz val="11"/>
      <color rgb="FF3F3F76"/>
      <name val="Aptos Narrow"/>
      <family val="2"/>
      <scheme val="minor"/>
    </font>
    <font>
      <sz val="24"/>
      <color rgb="FF3F3F76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name val="Calibri"/>
      <family val="2"/>
    </font>
    <font>
      <sz val="12"/>
      <color rgb="FF3F3F76"/>
      <name val="Calibri"/>
      <family val="2"/>
    </font>
    <font>
      <sz val="11"/>
      <name val="Calibri"/>
      <family val="2"/>
    </font>
    <font>
      <sz val="11"/>
      <color rgb="FF3F3F76"/>
      <name val="Calibri"/>
      <family val="2"/>
    </font>
    <font>
      <sz val="11"/>
      <color rgb="FFFF0000"/>
      <name val="Calibri"/>
      <family val="2"/>
    </font>
    <font>
      <b/>
      <sz val="10"/>
      <name val="Calibri"/>
      <family val="2"/>
    </font>
    <font>
      <b/>
      <sz val="11"/>
      <color rgb="FFFF000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7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4">
    <xf numFmtId="0" fontId="0" fillId="0" borderId="0" xfId="0"/>
    <xf numFmtId="0" fontId="2" fillId="2" borderId="2" xfId="1" applyFont="1" applyBorder="1" applyProtection="1">
      <protection locked="0"/>
    </xf>
    <xf numFmtId="0" fontId="3" fillId="3" borderId="0" xfId="0" applyFont="1" applyFill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/>
    <xf numFmtId="0" fontId="3" fillId="0" borderId="3" xfId="0" applyFont="1" applyBorder="1"/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wrapText="1"/>
    </xf>
    <xf numFmtId="0" fontId="4" fillId="4" borderId="3" xfId="0" applyFont="1" applyFill="1" applyBorder="1" applyAlignment="1">
      <alignment horizontal="center" wrapText="1"/>
    </xf>
    <xf numFmtId="0" fontId="5" fillId="5" borderId="3" xfId="0" applyFont="1" applyFill="1" applyBorder="1" applyAlignment="1">
      <alignment horizontal="center" wrapText="1"/>
    </xf>
    <xf numFmtId="0" fontId="5" fillId="6" borderId="3" xfId="0" applyFont="1" applyFill="1" applyBorder="1" applyAlignment="1">
      <alignment horizontal="center" wrapText="1"/>
    </xf>
    <xf numFmtId="0" fontId="5" fillId="7" borderId="3" xfId="0" applyFont="1" applyFill="1" applyBorder="1" applyAlignment="1">
      <alignment horizontal="center" wrapText="1"/>
    </xf>
    <xf numFmtId="0" fontId="5" fillId="8" borderId="3" xfId="0" applyFont="1" applyFill="1" applyBorder="1" applyAlignment="1">
      <alignment horizontal="center" wrapText="1"/>
    </xf>
    <xf numFmtId="0" fontId="5" fillId="9" borderId="3" xfId="0" applyFont="1" applyFill="1" applyBorder="1" applyAlignment="1">
      <alignment horizontal="center" wrapText="1"/>
    </xf>
    <xf numFmtId="0" fontId="5" fillId="10" borderId="3" xfId="0" applyFont="1" applyFill="1" applyBorder="1" applyAlignment="1">
      <alignment horizontal="center" wrapText="1"/>
    </xf>
    <xf numFmtId="0" fontId="5" fillId="11" borderId="3" xfId="0" applyFont="1" applyFill="1" applyBorder="1" applyAlignment="1">
      <alignment horizontal="center" wrapText="1"/>
    </xf>
    <xf numFmtId="0" fontId="5" fillId="4" borderId="3" xfId="0" applyFont="1" applyFill="1" applyBorder="1" applyAlignment="1">
      <alignment horizontal="center" wrapText="1"/>
    </xf>
    <xf numFmtId="0" fontId="5" fillId="12" borderId="4" xfId="0" applyFont="1" applyFill="1" applyBorder="1" applyAlignment="1">
      <alignment horizontal="center" wrapText="1"/>
    </xf>
    <xf numFmtId="0" fontId="4" fillId="13" borderId="3" xfId="0" applyFont="1" applyFill="1" applyBorder="1" applyAlignment="1">
      <alignment horizontal="center" wrapText="1"/>
    </xf>
    <xf numFmtId="0" fontId="5" fillId="12" borderId="3" xfId="0" applyFont="1" applyFill="1" applyBorder="1" applyAlignment="1">
      <alignment horizontal="center" wrapText="1"/>
    </xf>
    <xf numFmtId="0" fontId="5" fillId="13" borderId="3" xfId="0" applyFont="1" applyFill="1" applyBorder="1" applyAlignment="1">
      <alignment horizontal="center" wrapText="1"/>
    </xf>
    <xf numFmtId="0" fontId="3" fillId="0" borderId="0" xfId="0" applyFont="1" applyAlignment="1">
      <alignment wrapText="1"/>
    </xf>
    <xf numFmtId="0" fontId="6" fillId="2" borderId="3" xfId="1" applyFont="1" applyBorder="1" applyProtection="1">
      <protection locked="0"/>
    </xf>
    <xf numFmtId="43" fontId="7" fillId="9" borderId="3" xfId="0" applyNumberFormat="1" applyFont="1" applyFill="1" applyBorder="1"/>
    <xf numFmtId="2" fontId="3" fillId="0" borderId="3" xfId="0" applyNumberFormat="1" applyFont="1" applyBorder="1"/>
    <xf numFmtId="43" fontId="7" fillId="4" borderId="3" xfId="0" applyNumberFormat="1" applyFont="1" applyFill="1" applyBorder="1"/>
    <xf numFmtId="2" fontId="7" fillId="5" borderId="3" xfId="0" applyNumberFormat="1" applyFont="1" applyFill="1" applyBorder="1" applyAlignment="1">
      <alignment horizontal="right"/>
    </xf>
    <xf numFmtId="2" fontId="7" fillId="6" borderId="3" xfId="0" applyNumberFormat="1" applyFont="1" applyFill="1" applyBorder="1" applyAlignment="1">
      <alignment horizontal="right"/>
    </xf>
    <xf numFmtId="2" fontId="7" fillId="7" borderId="3" xfId="0" applyNumberFormat="1" applyFont="1" applyFill="1" applyBorder="1" applyAlignment="1">
      <alignment horizontal="right"/>
    </xf>
    <xf numFmtId="2" fontId="7" fillId="8" borderId="3" xfId="0" applyNumberFormat="1" applyFont="1" applyFill="1" applyBorder="1" applyAlignment="1">
      <alignment horizontal="right"/>
    </xf>
    <xf numFmtId="2" fontId="7" fillId="9" borderId="3" xfId="1" applyNumberFormat="1" applyFont="1" applyFill="1" applyBorder="1" applyAlignment="1" applyProtection="1">
      <alignment horizontal="right"/>
      <protection locked="0"/>
    </xf>
    <xf numFmtId="2" fontId="7" fillId="10" borderId="3" xfId="0" applyNumberFormat="1" applyFont="1" applyFill="1" applyBorder="1" applyAlignment="1">
      <alignment horizontal="right"/>
    </xf>
    <xf numFmtId="2" fontId="7" fillId="11" borderId="3" xfId="0" applyNumberFormat="1" applyFont="1" applyFill="1" applyBorder="1" applyAlignment="1">
      <alignment horizontal="right"/>
    </xf>
    <xf numFmtId="2" fontId="7" fillId="4" borderId="3" xfId="1" applyNumberFormat="1" applyFont="1" applyFill="1" applyBorder="1" applyAlignment="1" applyProtection="1">
      <alignment horizontal="right"/>
      <protection locked="0"/>
    </xf>
    <xf numFmtId="2" fontId="7" fillId="12" borderId="4" xfId="0" applyNumberFormat="1" applyFont="1" applyFill="1" applyBorder="1" applyAlignment="1">
      <alignment horizontal="right"/>
    </xf>
    <xf numFmtId="43" fontId="3" fillId="13" borderId="3" xfId="0" applyNumberFormat="1" applyFont="1" applyFill="1" applyBorder="1"/>
    <xf numFmtId="2" fontId="7" fillId="12" borderId="3" xfId="0" applyNumberFormat="1" applyFont="1" applyFill="1" applyBorder="1" applyAlignment="1">
      <alignment horizontal="right"/>
    </xf>
    <xf numFmtId="2" fontId="7" fillId="13" borderId="3" xfId="0" applyNumberFormat="1" applyFont="1" applyFill="1" applyBorder="1" applyAlignment="1">
      <alignment horizontal="right"/>
    </xf>
    <xf numFmtId="2" fontId="3" fillId="0" borderId="0" xfId="0" applyNumberFormat="1" applyFont="1"/>
    <xf numFmtId="2" fontId="7" fillId="6" borderId="3" xfId="1" applyNumberFormat="1" applyFont="1" applyFill="1" applyBorder="1" applyAlignment="1" applyProtection="1">
      <alignment horizontal="right"/>
      <protection locked="0"/>
    </xf>
    <xf numFmtId="2" fontId="7" fillId="11" borderId="3" xfId="0" applyNumberFormat="1" applyFont="1" applyFill="1" applyBorder="1" applyAlignment="1">
      <alignment horizontal="right" vertical="center" wrapText="1"/>
    </xf>
    <xf numFmtId="2" fontId="7" fillId="4" borderId="3" xfId="0" applyNumberFormat="1" applyFont="1" applyFill="1" applyBorder="1" applyAlignment="1">
      <alignment horizontal="right"/>
    </xf>
    <xf numFmtId="43" fontId="7" fillId="9" borderId="5" xfId="0" applyNumberFormat="1" applyFont="1" applyFill="1" applyBorder="1"/>
    <xf numFmtId="43" fontId="3" fillId="3" borderId="3" xfId="0" applyNumberFormat="1" applyFont="1" applyFill="1" applyBorder="1"/>
    <xf numFmtId="43" fontId="7" fillId="4" borderId="6" xfId="0" applyNumberFormat="1" applyFont="1" applyFill="1" applyBorder="1"/>
    <xf numFmtId="2" fontId="5" fillId="5" borderId="7" xfId="0" applyNumberFormat="1" applyFont="1" applyFill="1" applyBorder="1" applyAlignment="1">
      <alignment horizontal="right"/>
    </xf>
    <xf numFmtId="2" fontId="5" fillId="6" borderId="7" xfId="0" applyNumberFormat="1" applyFont="1" applyFill="1" applyBorder="1" applyAlignment="1">
      <alignment horizontal="right"/>
    </xf>
    <xf numFmtId="2" fontId="5" fillId="7" borderId="7" xfId="0" applyNumberFormat="1" applyFont="1" applyFill="1" applyBorder="1" applyAlignment="1">
      <alignment horizontal="right"/>
    </xf>
    <xf numFmtId="2" fontId="5" fillId="8" borderId="7" xfId="0" applyNumberFormat="1" applyFont="1" applyFill="1" applyBorder="1" applyAlignment="1">
      <alignment horizontal="right"/>
    </xf>
    <xf numFmtId="2" fontId="5" fillId="9" borderId="7" xfId="0" applyNumberFormat="1" applyFont="1" applyFill="1" applyBorder="1" applyAlignment="1">
      <alignment horizontal="right"/>
    </xf>
    <xf numFmtId="2" fontId="5" fillId="10" borderId="7" xfId="0" applyNumberFormat="1" applyFont="1" applyFill="1" applyBorder="1" applyAlignment="1">
      <alignment horizontal="right"/>
    </xf>
    <xf numFmtId="2" fontId="5" fillId="11" borderId="7" xfId="0" applyNumberFormat="1" applyFont="1" applyFill="1" applyBorder="1" applyAlignment="1">
      <alignment horizontal="right"/>
    </xf>
    <xf numFmtId="2" fontId="5" fillId="4" borderId="7" xfId="0" applyNumberFormat="1" applyFont="1" applyFill="1" applyBorder="1" applyAlignment="1">
      <alignment horizontal="right"/>
    </xf>
    <xf numFmtId="2" fontId="5" fillId="12" borderId="8" xfId="0" applyNumberFormat="1" applyFont="1" applyFill="1" applyBorder="1" applyAlignment="1">
      <alignment horizontal="right"/>
    </xf>
    <xf numFmtId="43" fontId="4" fillId="13" borderId="7" xfId="0" applyNumberFormat="1" applyFont="1" applyFill="1" applyBorder="1"/>
    <xf numFmtId="2" fontId="5" fillId="12" borderId="7" xfId="0" applyNumberFormat="1" applyFont="1" applyFill="1" applyBorder="1" applyAlignment="1">
      <alignment horizontal="right"/>
    </xf>
    <xf numFmtId="2" fontId="5" fillId="13" borderId="7" xfId="0" applyNumberFormat="1" applyFont="1" applyFill="1" applyBorder="1" applyAlignment="1">
      <alignment horizontal="right"/>
    </xf>
    <xf numFmtId="41" fontId="3" fillId="3" borderId="3" xfId="0" applyNumberFormat="1" applyFont="1" applyFill="1" applyBorder="1"/>
    <xf numFmtId="43" fontId="7" fillId="0" borderId="0" xfId="0" applyNumberFormat="1" applyFont="1"/>
    <xf numFmtId="0" fontId="7" fillId="0" borderId="0" xfId="0" applyFont="1"/>
    <xf numFmtId="0" fontId="5" fillId="0" borderId="0" xfId="0" applyFont="1"/>
    <xf numFmtId="43" fontId="3" fillId="0" borderId="0" xfId="0" applyNumberFormat="1" applyFont="1"/>
    <xf numFmtId="2" fontId="3" fillId="0" borderId="8" xfId="0" applyNumberFormat="1" applyFont="1" applyBorder="1"/>
    <xf numFmtId="41" fontId="7" fillId="0" borderId="0" xfId="0" applyNumberFormat="1" applyFont="1"/>
    <xf numFmtId="0" fontId="7" fillId="0" borderId="0" xfId="1" applyFont="1" applyFill="1" applyBorder="1" applyProtection="1">
      <protection locked="0"/>
    </xf>
    <xf numFmtId="0" fontId="5" fillId="0" borderId="3" xfId="0" applyFont="1" applyBorder="1" applyAlignment="1">
      <alignment horizontal="center" wrapText="1"/>
    </xf>
    <xf numFmtId="43" fontId="4" fillId="13" borderId="3" xfId="0" applyNumberFormat="1" applyFont="1" applyFill="1" applyBorder="1" applyAlignment="1">
      <alignment horizontal="center" wrapText="1"/>
    </xf>
    <xf numFmtId="0" fontId="8" fillId="2" borderId="3" xfId="1" applyFont="1" applyBorder="1" applyProtection="1">
      <protection locked="0"/>
    </xf>
    <xf numFmtId="41" fontId="3" fillId="14" borderId="3" xfId="0" applyNumberFormat="1" applyFont="1" applyFill="1" applyBorder="1"/>
    <xf numFmtId="41" fontId="7" fillId="11" borderId="3" xfId="0" applyNumberFormat="1" applyFont="1" applyFill="1" applyBorder="1"/>
    <xf numFmtId="2" fontId="7" fillId="9" borderId="3" xfId="0" applyNumberFormat="1" applyFont="1" applyFill="1" applyBorder="1" applyAlignment="1">
      <alignment horizontal="right"/>
    </xf>
    <xf numFmtId="2" fontId="7" fillId="10" borderId="3" xfId="0" applyNumberFormat="1" applyFont="1" applyFill="1" applyBorder="1" applyAlignment="1">
      <alignment horizontal="right" wrapText="1"/>
    </xf>
    <xf numFmtId="41" fontId="9" fillId="11" borderId="3" xfId="0" applyNumberFormat="1" applyFont="1" applyFill="1" applyBorder="1"/>
    <xf numFmtId="41" fontId="7" fillId="14" borderId="3" xfId="0" applyNumberFormat="1" applyFont="1" applyFill="1" applyBorder="1"/>
    <xf numFmtId="43" fontId="7" fillId="11" borderId="3" xfId="0" applyNumberFormat="1" applyFont="1" applyFill="1" applyBorder="1"/>
    <xf numFmtId="0" fontId="7" fillId="13" borderId="3" xfId="0" applyFont="1" applyFill="1" applyBorder="1" applyAlignment="1">
      <alignment horizontal="right"/>
    </xf>
    <xf numFmtId="41" fontId="3" fillId="0" borderId="8" xfId="0" applyNumberFormat="1" applyFont="1" applyBorder="1"/>
    <xf numFmtId="2" fontId="3" fillId="0" borderId="6" xfId="0" applyNumberFormat="1" applyFont="1" applyBorder="1"/>
    <xf numFmtId="41" fontId="3" fillId="0" borderId="6" xfId="0" applyNumberFormat="1" applyFont="1" applyBorder="1"/>
    <xf numFmtId="2" fontId="5" fillId="5" borderId="8" xfId="0" applyNumberFormat="1" applyFont="1" applyFill="1" applyBorder="1" applyAlignment="1">
      <alignment horizontal="right"/>
    </xf>
    <xf numFmtId="2" fontId="5" fillId="6" borderId="8" xfId="0" applyNumberFormat="1" applyFont="1" applyFill="1" applyBorder="1" applyAlignment="1">
      <alignment horizontal="right"/>
    </xf>
    <xf numFmtId="2" fontId="5" fillId="7" borderId="8" xfId="0" applyNumberFormat="1" applyFont="1" applyFill="1" applyBorder="1" applyAlignment="1">
      <alignment horizontal="right"/>
    </xf>
    <xf numFmtId="2" fontId="5" fillId="8" borderId="8" xfId="0" applyNumberFormat="1" applyFont="1" applyFill="1" applyBorder="1" applyAlignment="1">
      <alignment horizontal="right"/>
    </xf>
    <xf numFmtId="2" fontId="5" fillId="9" borderId="8" xfId="0" applyNumberFormat="1" applyFont="1" applyFill="1" applyBorder="1" applyAlignment="1">
      <alignment horizontal="right"/>
    </xf>
    <xf numFmtId="2" fontId="5" fillId="10" borderId="8" xfId="0" applyNumberFormat="1" applyFont="1" applyFill="1" applyBorder="1" applyAlignment="1">
      <alignment horizontal="right"/>
    </xf>
    <xf numFmtId="2" fontId="5" fillId="11" borderId="8" xfId="0" applyNumberFormat="1" applyFont="1" applyFill="1" applyBorder="1" applyAlignment="1">
      <alignment horizontal="right"/>
    </xf>
    <xf numFmtId="2" fontId="5" fillId="4" borderId="8" xfId="0" applyNumberFormat="1" applyFont="1" applyFill="1" applyBorder="1" applyAlignment="1">
      <alignment horizontal="right"/>
    </xf>
    <xf numFmtId="0" fontId="10" fillId="4" borderId="3" xfId="0" applyFont="1" applyFill="1" applyBorder="1"/>
    <xf numFmtId="0" fontId="4" fillId="4" borderId="3" xfId="0" applyFont="1" applyFill="1" applyBorder="1" applyAlignment="1">
      <alignment horizontal="center"/>
    </xf>
    <xf numFmtId="0" fontId="3" fillId="4" borderId="3" xfId="0" applyFont="1" applyFill="1" applyBorder="1"/>
    <xf numFmtId="0" fontId="11" fillId="0" borderId="0" xfId="0" applyFont="1"/>
    <xf numFmtId="0" fontId="5" fillId="4" borderId="3" xfId="0" applyFont="1" applyFill="1" applyBorder="1"/>
    <xf numFmtId="0" fontId="7" fillId="4" borderId="3" xfId="0" applyFont="1" applyFill="1" applyBorder="1"/>
    <xf numFmtId="0" fontId="4" fillId="11" borderId="6" xfId="0" applyFont="1" applyFill="1" applyBorder="1"/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cb6702b759d44f3c/Documents/HePC/Finance/2025-26/HePC%20Accounts%202526.xlsx" TargetMode="External"/><Relationship Id="rId1" Type="http://schemas.openxmlformats.org/officeDocument/2006/relationships/externalLinkPath" Target="HePC%20Accounts%2025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ceipts and Payments"/>
      <sheetName val="Spend against budget"/>
      <sheetName val="Budget 26-27"/>
    </sheetNames>
    <sheetDataSet>
      <sheetData sheetId="0">
        <row r="178">
          <cell r="H178">
            <v>31926</v>
          </cell>
          <cell r="I178">
            <v>1499.26</v>
          </cell>
          <cell r="J178">
            <v>300</v>
          </cell>
          <cell r="K178">
            <v>1546.86</v>
          </cell>
          <cell r="L178">
            <v>0</v>
          </cell>
          <cell r="O178">
            <v>1843.6200000000001</v>
          </cell>
          <cell r="Q178">
            <v>8662.35</v>
          </cell>
          <cell r="R178">
            <v>69.150000000000006</v>
          </cell>
          <cell r="S178">
            <v>2032</v>
          </cell>
          <cell r="T178">
            <v>398</v>
          </cell>
          <cell r="U178">
            <v>0</v>
          </cell>
          <cell r="V178">
            <v>153</v>
          </cell>
          <cell r="W178">
            <v>407.72999999999996</v>
          </cell>
          <cell r="X178">
            <v>30.62</v>
          </cell>
          <cell r="Y178">
            <v>520.96</v>
          </cell>
          <cell r="Z178">
            <v>300</v>
          </cell>
          <cell r="AA178">
            <v>285</v>
          </cell>
          <cell r="AB178">
            <v>41.8</v>
          </cell>
          <cell r="AC178">
            <v>54</v>
          </cell>
          <cell r="AD178">
            <v>1643.17</v>
          </cell>
          <cell r="AE178">
            <v>1460</v>
          </cell>
          <cell r="AF178">
            <v>898.16</v>
          </cell>
          <cell r="AG178">
            <v>441</v>
          </cell>
          <cell r="AH178">
            <v>500</v>
          </cell>
          <cell r="AI178">
            <v>0</v>
          </cell>
          <cell r="AJ178">
            <v>650</v>
          </cell>
          <cell r="AK178">
            <v>0</v>
          </cell>
          <cell r="AL178">
            <v>4439.71</v>
          </cell>
          <cell r="AM178">
            <v>300</v>
          </cell>
          <cell r="AN178">
            <v>0</v>
          </cell>
          <cell r="AO178">
            <v>0</v>
          </cell>
          <cell r="AP178">
            <v>64.5</v>
          </cell>
          <cell r="AQ178">
            <v>73.650000000000006</v>
          </cell>
          <cell r="AR178">
            <v>47</v>
          </cell>
          <cell r="AS178">
            <v>0</v>
          </cell>
          <cell r="AT178">
            <v>0</v>
          </cell>
        </row>
      </sheetData>
      <sheetData sheetId="1"/>
      <sheetData sheetId="2">
        <row r="4">
          <cell r="E4">
            <v>11546.189999999999</v>
          </cell>
        </row>
        <row r="5">
          <cell r="E5">
            <v>85</v>
          </cell>
        </row>
        <row r="6">
          <cell r="E6">
            <v>2032</v>
          </cell>
        </row>
        <row r="7">
          <cell r="E7">
            <v>398</v>
          </cell>
        </row>
        <row r="8">
          <cell r="E8">
            <v>350</v>
          </cell>
        </row>
        <row r="9">
          <cell r="E9">
            <v>250</v>
          </cell>
        </row>
        <row r="10">
          <cell r="E10">
            <v>514.21</v>
          </cell>
        </row>
        <row r="11">
          <cell r="E11">
            <v>80.62</v>
          </cell>
        </row>
        <row r="12">
          <cell r="E12">
            <v>520.96</v>
          </cell>
        </row>
        <row r="13">
          <cell r="E13">
            <v>350</v>
          </cell>
        </row>
        <row r="14">
          <cell r="E14">
            <v>440</v>
          </cell>
        </row>
        <row r="15">
          <cell r="E15">
            <v>41.8</v>
          </cell>
        </row>
        <row r="16">
          <cell r="E16">
            <v>72</v>
          </cell>
        </row>
        <row r="17">
          <cell r="E17">
            <v>1643.17</v>
          </cell>
        </row>
        <row r="18">
          <cell r="E18">
            <v>1460</v>
          </cell>
        </row>
        <row r="19">
          <cell r="E19">
            <v>898.16</v>
          </cell>
        </row>
        <row r="20">
          <cell r="E20">
            <v>441</v>
          </cell>
        </row>
        <row r="21">
          <cell r="E21">
            <v>500</v>
          </cell>
        </row>
        <row r="22">
          <cell r="E22">
            <v>300</v>
          </cell>
        </row>
        <row r="23">
          <cell r="E23">
            <v>650</v>
          </cell>
        </row>
        <row r="24">
          <cell r="E24">
            <v>600</v>
          </cell>
        </row>
        <row r="25">
          <cell r="E25">
            <v>4439.71</v>
          </cell>
        </row>
        <row r="26">
          <cell r="E26">
            <v>350</v>
          </cell>
        </row>
        <row r="27">
          <cell r="E27">
            <v>0</v>
          </cell>
        </row>
        <row r="28">
          <cell r="E28">
            <v>0</v>
          </cell>
        </row>
        <row r="29">
          <cell r="E29">
            <v>64.5</v>
          </cell>
        </row>
        <row r="30">
          <cell r="E30">
            <v>73.650000000000006</v>
          </cell>
        </row>
        <row r="31">
          <cell r="E31">
            <v>47</v>
          </cell>
        </row>
        <row r="32">
          <cell r="E32">
            <v>0</v>
          </cell>
        </row>
        <row r="33">
          <cell r="E33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3736D-AB88-44D7-B001-FFA5ABA9853D}">
  <dimension ref="A1:R58"/>
  <sheetViews>
    <sheetView tabSelected="1" workbookViewId="0">
      <selection activeCell="A2" sqref="A2"/>
    </sheetView>
  </sheetViews>
  <sheetFormatPr defaultRowHeight="14.4" x14ac:dyDescent="0.55000000000000004"/>
  <cols>
    <col min="1" max="1" width="43.1015625" bestFit="1" customWidth="1"/>
    <col min="2" max="2" width="9.89453125" bestFit="1" customWidth="1"/>
    <col min="4" max="4" width="9.89453125" bestFit="1" customWidth="1"/>
    <col min="5" max="5" width="4.3671875" customWidth="1"/>
  </cols>
  <sheetData>
    <row r="1" spans="1:18" ht="30.6" x14ac:dyDescent="1.1000000000000001">
      <c r="A1" s="1" t="s">
        <v>0</v>
      </c>
      <c r="B1" s="2"/>
      <c r="C1" s="2"/>
      <c r="D1" s="3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x14ac:dyDescent="0.5500000000000000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 ht="57.6" x14ac:dyDescent="0.55000000000000004">
      <c r="A3" s="5"/>
      <c r="B3" s="6" t="s">
        <v>2</v>
      </c>
      <c r="C3" s="7" t="s">
        <v>3</v>
      </c>
      <c r="D3" s="8" t="s">
        <v>4</v>
      </c>
      <c r="E3" s="4"/>
      <c r="F3" s="9" t="s">
        <v>5</v>
      </c>
      <c r="G3" s="10" t="s">
        <v>6</v>
      </c>
      <c r="H3" s="11" t="s">
        <v>7</v>
      </c>
      <c r="I3" s="12" t="s">
        <v>8</v>
      </c>
      <c r="J3" s="13" t="s">
        <v>9</v>
      </c>
      <c r="K3" s="14" t="s">
        <v>10</v>
      </c>
      <c r="L3" s="15" t="s">
        <v>11</v>
      </c>
      <c r="M3" s="16" t="s">
        <v>12</v>
      </c>
      <c r="N3" s="17" t="s">
        <v>13</v>
      </c>
      <c r="O3" s="18" t="s">
        <v>14</v>
      </c>
      <c r="P3" s="19" t="s">
        <v>15</v>
      </c>
      <c r="Q3" s="20" t="s">
        <v>16</v>
      </c>
      <c r="R3" s="21" t="s">
        <v>17</v>
      </c>
    </row>
    <row r="4" spans="1:18" ht="15.6" x14ac:dyDescent="0.6">
      <c r="A4" s="22" t="s">
        <v>18</v>
      </c>
      <c r="B4" s="23">
        <v>11499.999999999998</v>
      </c>
      <c r="C4" s="24">
        <f>'[1]Receipts and Payments'!Q178</f>
        <v>8662.35</v>
      </c>
      <c r="D4" s="25">
        <f t="shared" ref="D4:D33" si="0">B4-C4</f>
        <v>2837.6499999999978</v>
      </c>
      <c r="E4" s="4"/>
      <c r="F4" s="26">
        <v>2875</v>
      </c>
      <c r="G4" s="27">
        <v>2779.32</v>
      </c>
      <c r="H4" s="28">
        <v>2875</v>
      </c>
      <c r="I4" s="29">
        <v>2999.19</v>
      </c>
      <c r="J4" s="30">
        <v>2875</v>
      </c>
      <c r="K4" s="31">
        <v>2883.84</v>
      </c>
      <c r="L4" s="32">
        <v>2883.84</v>
      </c>
      <c r="M4" s="33"/>
      <c r="N4" s="34">
        <f>G4+I4+K4+M4</f>
        <v>8662.35</v>
      </c>
      <c r="O4" s="35">
        <f>(N4/B4)*100</f>
        <v>75.324782608695656</v>
      </c>
      <c r="P4" s="36">
        <f>'[1]Budget 26-27'!E4</f>
        <v>11546.189999999999</v>
      </c>
      <c r="Q4" s="37">
        <f>(P4/B4)*100</f>
        <v>100.40165217391306</v>
      </c>
      <c r="R4" s="38">
        <f>C4-N4</f>
        <v>0</v>
      </c>
    </row>
    <row r="5" spans="1:18" ht="15.6" x14ac:dyDescent="0.6">
      <c r="A5" s="22" t="s">
        <v>19</v>
      </c>
      <c r="B5" s="23">
        <v>270</v>
      </c>
      <c r="C5" s="24">
        <f>'[1]Receipts and Payments'!R178</f>
        <v>69.150000000000006</v>
      </c>
      <c r="D5" s="25">
        <f t="shared" si="0"/>
        <v>200.85</v>
      </c>
      <c r="E5" s="4"/>
      <c r="F5" s="26">
        <v>67.5</v>
      </c>
      <c r="G5" s="27">
        <v>20.7</v>
      </c>
      <c r="H5" s="28">
        <v>67.5</v>
      </c>
      <c r="I5" s="29">
        <v>23.53</v>
      </c>
      <c r="J5" s="30">
        <v>67.5</v>
      </c>
      <c r="K5" s="31">
        <v>24.92</v>
      </c>
      <c r="L5" s="32">
        <v>15.85</v>
      </c>
      <c r="M5" s="33"/>
      <c r="N5" s="34">
        <f>G5+I5+K5+M5</f>
        <v>69.150000000000006</v>
      </c>
      <c r="O5" s="35">
        <f>(N5/B5)*100</f>
        <v>25.611111111111111</v>
      </c>
      <c r="P5" s="36">
        <f>'[1]Budget 26-27'!E5</f>
        <v>85</v>
      </c>
      <c r="Q5" s="37">
        <f>(P5/B5)*100</f>
        <v>31.481481481481481</v>
      </c>
      <c r="R5" s="38">
        <f>C5-N5</f>
        <v>0</v>
      </c>
    </row>
    <row r="6" spans="1:18" ht="15.6" x14ac:dyDescent="0.6">
      <c r="A6" s="22" t="s">
        <v>20</v>
      </c>
      <c r="B6" s="23">
        <v>3000</v>
      </c>
      <c r="C6" s="24">
        <f>'[1]Receipts and Payments'!S178</f>
        <v>2032</v>
      </c>
      <c r="D6" s="25">
        <f t="shared" si="0"/>
        <v>968</v>
      </c>
      <c r="E6" s="4"/>
      <c r="F6" s="26">
        <v>1000</v>
      </c>
      <c r="G6" s="27">
        <v>254</v>
      </c>
      <c r="H6" s="28">
        <v>1000</v>
      </c>
      <c r="I6" s="29">
        <v>1016</v>
      </c>
      <c r="J6" s="30">
        <v>1000</v>
      </c>
      <c r="K6" s="31">
        <v>762</v>
      </c>
      <c r="L6" s="32">
        <v>0</v>
      </c>
      <c r="M6" s="33"/>
      <c r="N6" s="34">
        <f>G6+I6+K6+M6</f>
        <v>2032</v>
      </c>
      <c r="O6" s="35">
        <f>(N6/B6)*100</f>
        <v>67.733333333333334</v>
      </c>
      <c r="P6" s="36">
        <f>'[1]Budget 26-27'!E6</f>
        <v>2032</v>
      </c>
      <c r="Q6" s="37">
        <f>(P6/B6)*100</f>
        <v>67.733333333333334</v>
      </c>
      <c r="R6" s="38">
        <f>C6-N6</f>
        <v>0</v>
      </c>
    </row>
    <row r="7" spans="1:18" ht="15.6" x14ac:dyDescent="0.6">
      <c r="A7" s="22" t="s">
        <v>21</v>
      </c>
      <c r="B7" s="23">
        <v>400</v>
      </c>
      <c r="C7" s="24">
        <f>'[1]Receipts and Payments'!T178</f>
        <v>398</v>
      </c>
      <c r="D7" s="25">
        <f t="shared" si="0"/>
        <v>2</v>
      </c>
      <c r="E7" s="4"/>
      <c r="F7" s="26">
        <v>0</v>
      </c>
      <c r="G7" s="27">
        <v>0</v>
      </c>
      <c r="H7" s="28">
        <v>0</v>
      </c>
      <c r="I7" s="29">
        <v>0</v>
      </c>
      <c r="J7" s="30">
        <v>398</v>
      </c>
      <c r="K7" s="31">
        <v>398</v>
      </c>
      <c r="L7" s="32">
        <v>0</v>
      </c>
      <c r="M7" s="33"/>
      <c r="N7" s="34">
        <f t="shared" ref="N7:N34" si="1">G7+I7+K7+M7</f>
        <v>398</v>
      </c>
      <c r="O7" s="35">
        <f t="shared" ref="O7:O34" si="2">(N7/B7)*100</f>
        <v>99.5</v>
      </c>
      <c r="P7" s="36">
        <f>'[1]Budget 26-27'!E7</f>
        <v>398</v>
      </c>
      <c r="Q7" s="37">
        <f t="shared" ref="Q7:Q33" si="3">(P7/B7)*100</f>
        <v>99.5</v>
      </c>
      <c r="R7" s="38">
        <f t="shared" ref="R7:R44" si="4">C7-N7</f>
        <v>0</v>
      </c>
    </row>
    <row r="8" spans="1:18" ht="15.6" x14ac:dyDescent="0.6">
      <c r="A8" s="22" t="s">
        <v>22</v>
      </c>
      <c r="B8" s="23">
        <v>400</v>
      </c>
      <c r="C8" s="24">
        <f>'[1]Receipts and Payments'!U178</f>
        <v>0</v>
      </c>
      <c r="D8" s="25">
        <f t="shared" si="0"/>
        <v>400</v>
      </c>
      <c r="E8" s="4"/>
      <c r="F8" s="26">
        <v>0</v>
      </c>
      <c r="G8" s="27">
        <v>0</v>
      </c>
      <c r="H8" s="28">
        <v>0</v>
      </c>
      <c r="I8" s="29">
        <v>0</v>
      </c>
      <c r="J8" s="30">
        <v>0</v>
      </c>
      <c r="K8" s="31">
        <v>0</v>
      </c>
      <c r="L8" s="32">
        <v>400</v>
      </c>
      <c r="M8" s="33"/>
      <c r="N8" s="34">
        <f t="shared" si="1"/>
        <v>0</v>
      </c>
      <c r="O8" s="35">
        <f t="shared" si="2"/>
        <v>0</v>
      </c>
      <c r="P8" s="36">
        <f>'[1]Budget 26-27'!E8</f>
        <v>350</v>
      </c>
      <c r="Q8" s="37">
        <f t="shared" si="3"/>
        <v>87.5</v>
      </c>
      <c r="R8" s="38">
        <f t="shared" si="4"/>
        <v>0</v>
      </c>
    </row>
    <row r="9" spans="1:18" ht="15.6" x14ac:dyDescent="0.6">
      <c r="A9" s="22" t="s">
        <v>23</v>
      </c>
      <c r="B9" s="23">
        <v>600</v>
      </c>
      <c r="C9" s="24">
        <f>'[1]Receipts and Payments'!V178</f>
        <v>153</v>
      </c>
      <c r="D9" s="25">
        <f t="shared" si="0"/>
        <v>447</v>
      </c>
      <c r="E9" s="4"/>
      <c r="F9" s="26">
        <v>150</v>
      </c>
      <c r="G9" s="27">
        <v>0</v>
      </c>
      <c r="H9" s="28">
        <v>150</v>
      </c>
      <c r="I9" s="29">
        <v>100</v>
      </c>
      <c r="J9" s="30">
        <v>150</v>
      </c>
      <c r="K9" s="31">
        <v>53</v>
      </c>
      <c r="L9" s="32">
        <v>97</v>
      </c>
      <c r="M9" s="33"/>
      <c r="N9" s="34">
        <f t="shared" si="1"/>
        <v>153</v>
      </c>
      <c r="O9" s="35">
        <f t="shared" si="2"/>
        <v>25.5</v>
      </c>
      <c r="P9" s="36">
        <f>'[1]Budget 26-27'!E9</f>
        <v>250</v>
      </c>
      <c r="Q9" s="37">
        <f t="shared" si="3"/>
        <v>41.666666666666671</v>
      </c>
      <c r="R9" s="38">
        <f t="shared" si="4"/>
        <v>0</v>
      </c>
    </row>
    <row r="10" spans="1:18" ht="15.6" x14ac:dyDescent="0.6">
      <c r="A10" s="22" t="s">
        <v>24</v>
      </c>
      <c r="B10" s="23">
        <v>800</v>
      </c>
      <c r="C10" s="24">
        <f>'[1]Receipts and Payments'!W178</f>
        <v>407.72999999999996</v>
      </c>
      <c r="D10" s="25">
        <f t="shared" si="0"/>
        <v>392.27000000000004</v>
      </c>
      <c r="E10" s="4"/>
      <c r="F10" s="26">
        <v>200</v>
      </c>
      <c r="G10" s="27">
        <v>169.17</v>
      </c>
      <c r="H10" s="28">
        <v>200</v>
      </c>
      <c r="I10" s="29">
        <v>93.63</v>
      </c>
      <c r="J10" s="30">
        <v>200</v>
      </c>
      <c r="K10" s="31">
        <v>144.93</v>
      </c>
      <c r="L10" s="32">
        <v>106.48</v>
      </c>
      <c r="M10" s="33"/>
      <c r="N10" s="34">
        <f t="shared" si="1"/>
        <v>407.72999999999996</v>
      </c>
      <c r="O10" s="35">
        <f t="shared" si="2"/>
        <v>50.966249999999988</v>
      </c>
      <c r="P10" s="36">
        <f>'[1]Budget 26-27'!E10</f>
        <v>514.21</v>
      </c>
      <c r="Q10" s="37">
        <f t="shared" si="3"/>
        <v>64.276250000000005</v>
      </c>
      <c r="R10" s="38">
        <f t="shared" si="4"/>
        <v>0</v>
      </c>
    </row>
    <row r="11" spans="1:18" ht="15.6" x14ac:dyDescent="0.6">
      <c r="A11" s="22" t="s">
        <v>25</v>
      </c>
      <c r="B11" s="23">
        <v>250</v>
      </c>
      <c r="C11" s="24">
        <f>'[1]Receipts and Payments'!X178</f>
        <v>30.62</v>
      </c>
      <c r="D11" s="25">
        <f t="shared" si="0"/>
        <v>219.38</v>
      </c>
      <c r="E11" s="4"/>
      <c r="F11" s="26">
        <v>62.5</v>
      </c>
      <c r="G11" s="27">
        <v>0</v>
      </c>
      <c r="H11" s="28">
        <v>62.5</v>
      </c>
      <c r="I11" s="29">
        <v>30.62</v>
      </c>
      <c r="J11" s="30">
        <v>62.5</v>
      </c>
      <c r="K11" s="31">
        <v>0</v>
      </c>
      <c r="L11" s="32">
        <v>62.5</v>
      </c>
      <c r="M11" s="33"/>
      <c r="N11" s="34">
        <f t="shared" si="1"/>
        <v>30.62</v>
      </c>
      <c r="O11" s="35">
        <f t="shared" si="2"/>
        <v>12.248000000000001</v>
      </c>
      <c r="P11" s="36">
        <f>'[1]Budget 26-27'!E11</f>
        <v>80.62</v>
      </c>
      <c r="Q11" s="37">
        <f t="shared" si="3"/>
        <v>32.248000000000005</v>
      </c>
      <c r="R11" s="38">
        <f t="shared" si="4"/>
        <v>0</v>
      </c>
    </row>
    <row r="12" spans="1:18" ht="15.6" x14ac:dyDescent="0.6">
      <c r="A12" s="22" t="s">
        <v>26</v>
      </c>
      <c r="B12" s="23">
        <v>505</v>
      </c>
      <c r="C12" s="24">
        <f>'[1]Receipts and Payments'!Y178</f>
        <v>520.96</v>
      </c>
      <c r="D12" s="25">
        <f t="shared" si="0"/>
        <v>-15.960000000000036</v>
      </c>
      <c r="E12" s="4"/>
      <c r="F12" s="26">
        <v>467.5</v>
      </c>
      <c r="G12" s="27">
        <v>483.46</v>
      </c>
      <c r="H12" s="28">
        <v>0</v>
      </c>
      <c r="I12" s="29">
        <v>0</v>
      </c>
      <c r="J12" s="30">
        <v>37.5</v>
      </c>
      <c r="K12" s="31">
        <v>37.5</v>
      </c>
      <c r="L12" s="32">
        <v>0</v>
      </c>
      <c r="M12" s="33"/>
      <c r="N12" s="34">
        <f t="shared" si="1"/>
        <v>520.96</v>
      </c>
      <c r="O12" s="35">
        <f t="shared" si="2"/>
        <v>103.16039603960397</v>
      </c>
      <c r="P12" s="36">
        <f>'[1]Budget 26-27'!E12</f>
        <v>520.96</v>
      </c>
      <c r="Q12" s="37">
        <f t="shared" si="3"/>
        <v>103.16039603960397</v>
      </c>
      <c r="R12" s="38">
        <f t="shared" si="4"/>
        <v>0</v>
      </c>
    </row>
    <row r="13" spans="1:18" ht="15.6" x14ac:dyDescent="0.6">
      <c r="A13" s="22" t="s">
        <v>27</v>
      </c>
      <c r="B13" s="23">
        <v>400</v>
      </c>
      <c r="C13" s="24">
        <f>'[1]Receipts and Payments'!Z178</f>
        <v>300</v>
      </c>
      <c r="D13" s="25">
        <f t="shared" si="0"/>
        <v>100</v>
      </c>
      <c r="E13" s="4"/>
      <c r="F13" s="26">
        <v>150</v>
      </c>
      <c r="G13" s="27">
        <v>0</v>
      </c>
      <c r="H13" s="28">
        <v>150</v>
      </c>
      <c r="I13" s="29">
        <v>250</v>
      </c>
      <c r="J13" s="30">
        <v>100</v>
      </c>
      <c r="K13" s="31">
        <v>50</v>
      </c>
      <c r="L13" s="32">
        <v>50</v>
      </c>
      <c r="M13" s="33"/>
      <c r="N13" s="34">
        <f t="shared" si="1"/>
        <v>300</v>
      </c>
      <c r="O13" s="35">
        <f t="shared" si="2"/>
        <v>75</v>
      </c>
      <c r="P13" s="36">
        <f>'[1]Budget 26-27'!E13</f>
        <v>350</v>
      </c>
      <c r="Q13" s="37">
        <f t="shared" si="3"/>
        <v>87.5</v>
      </c>
      <c r="R13" s="38">
        <f t="shared" si="4"/>
        <v>0</v>
      </c>
    </row>
    <row r="14" spans="1:18" ht="15.6" x14ac:dyDescent="0.6">
      <c r="A14" s="22" t="s">
        <v>28</v>
      </c>
      <c r="B14" s="23">
        <v>600</v>
      </c>
      <c r="C14" s="24">
        <f>'[1]Receipts and Payments'!AA178</f>
        <v>285</v>
      </c>
      <c r="D14" s="25">
        <f t="shared" si="0"/>
        <v>315</v>
      </c>
      <c r="E14" s="4"/>
      <c r="F14" s="26">
        <v>150</v>
      </c>
      <c r="G14" s="27">
        <v>115</v>
      </c>
      <c r="H14" s="28">
        <v>150</v>
      </c>
      <c r="I14" s="29">
        <v>97.5</v>
      </c>
      <c r="J14" s="30">
        <v>150</v>
      </c>
      <c r="K14" s="31">
        <v>72.5</v>
      </c>
      <c r="L14" s="32">
        <v>155</v>
      </c>
      <c r="M14" s="33"/>
      <c r="N14" s="34">
        <f t="shared" si="1"/>
        <v>285</v>
      </c>
      <c r="O14" s="35">
        <f t="shared" si="2"/>
        <v>47.5</v>
      </c>
      <c r="P14" s="36">
        <f>'[1]Budget 26-27'!E14</f>
        <v>440</v>
      </c>
      <c r="Q14" s="37">
        <f t="shared" si="3"/>
        <v>73.333333333333329</v>
      </c>
      <c r="R14" s="38">
        <f t="shared" si="4"/>
        <v>0</v>
      </c>
    </row>
    <row r="15" spans="1:18" ht="15.6" x14ac:dyDescent="0.6">
      <c r="A15" s="22" t="s">
        <v>29</v>
      </c>
      <c r="B15" s="23">
        <v>100</v>
      </c>
      <c r="C15" s="24">
        <f>'[1]Receipts and Payments'!AB178</f>
        <v>41.8</v>
      </c>
      <c r="D15" s="25">
        <f t="shared" si="0"/>
        <v>58.2</v>
      </c>
      <c r="E15" s="4"/>
      <c r="F15" s="26">
        <v>25</v>
      </c>
      <c r="G15" s="27">
        <v>0</v>
      </c>
      <c r="H15" s="28">
        <v>25</v>
      </c>
      <c r="I15" s="29">
        <v>41.8</v>
      </c>
      <c r="J15" s="30">
        <v>25</v>
      </c>
      <c r="K15" s="31">
        <v>0</v>
      </c>
      <c r="L15" s="32">
        <v>25</v>
      </c>
      <c r="M15" s="33"/>
      <c r="N15" s="34">
        <f t="shared" si="1"/>
        <v>41.8</v>
      </c>
      <c r="O15" s="35">
        <f t="shared" si="2"/>
        <v>41.8</v>
      </c>
      <c r="P15" s="36">
        <f>'[1]Budget 26-27'!E15</f>
        <v>41.8</v>
      </c>
      <c r="Q15" s="37">
        <f t="shared" si="3"/>
        <v>41.8</v>
      </c>
      <c r="R15" s="38">
        <f t="shared" si="4"/>
        <v>0</v>
      </c>
    </row>
    <row r="16" spans="1:18" ht="15.6" x14ac:dyDescent="0.6">
      <c r="A16" s="22" t="s">
        <v>30</v>
      </c>
      <c r="B16" s="23">
        <v>72</v>
      </c>
      <c r="C16" s="24">
        <f>'[1]Receipts and Payments'!AC178</f>
        <v>54</v>
      </c>
      <c r="D16" s="25">
        <f t="shared" si="0"/>
        <v>18</v>
      </c>
      <c r="E16" s="4"/>
      <c r="F16" s="26">
        <v>18</v>
      </c>
      <c r="G16" s="39">
        <v>18</v>
      </c>
      <c r="H16" s="28">
        <v>18</v>
      </c>
      <c r="I16" s="29">
        <v>18</v>
      </c>
      <c r="J16" s="30">
        <v>18</v>
      </c>
      <c r="K16" s="31">
        <v>18</v>
      </c>
      <c r="L16" s="32">
        <v>18</v>
      </c>
      <c r="M16" s="33"/>
      <c r="N16" s="34">
        <f t="shared" si="1"/>
        <v>54</v>
      </c>
      <c r="O16" s="35">
        <f t="shared" si="2"/>
        <v>75</v>
      </c>
      <c r="P16" s="36">
        <f>'[1]Budget 26-27'!E16</f>
        <v>72</v>
      </c>
      <c r="Q16" s="37">
        <f t="shared" si="3"/>
        <v>100</v>
      </c>
      <c r="R16" s="38">
        <f t="shared" si="4"/>
        <v>0</v>
      </c>
    </row>
    <row r="17" spans="1:18" ht="15.6" x14ac:dyDescent="0.6">
      <c r="A17" s="22" t="s">
        <v>31</v>
      </c>
      <c r="B17" s="23">
        <v>2650</v>
      </c>
      <c r="C17" s="24">
        <f>'[1]Receipts and Payments'!AD178</f>
        <v>1643.17</v>
      </c>
      <c r="D17" s="25">
        <f t="shared" si="0"/>
        <v>1006.8299999999999</v>
      </c>
      <c r="E17" s="4"/>
      <c r="F17" s="26">
        <v>662.5</v>
      </c>
      <c r="G17" s="27">
        <v>440</v>
      </c>
      <c r="H17" s="28">
        <v>662.5</v>
      </c>
      <c r="I17" s="29">
        <f>84+250</f>
        <v>334</v>
      </c>
      <c r="J17" s="30">
        <v>662.5</v>
      </c>
      <c r="K17" s="31">
        <v>869.17</v>
      </c>
      <c r="L17" s="32">
        <v>0</v>
      </c>
      <c r="M17" s="33"/>
      <c r="N17" s="34">
        <f t="shared" si="1"/>
        <v>1643.17</v>
      </c>
      <c r="O17" s="35">
        <f t="shared" si="2"/>
        <v>62.00641509433963</v>
      </c>
      <c r="P17" s="36">
        <f>'[1]Budget 26-27'!E17</f>
        <v>1643.17</v>
      </c>
      <c r="Q17" s="37">
        <f t="shared" si="3"/>
        <v>62.00641509433963</v>
      </c>
      <c r="R17" s="38">
        <f t="shared" si="4"/>
        <v>0</v>
      </c>
    </row>
    <row r="18" spans="1:18" ht="15.6" x14ac:dyDescent="0.6">
      <c r="A18" s="22" t="s">
        <v>32</v>
      </c>
      <c r="B18" s="23">
        <v>2000</v>
      </c>
      <c r="C18" s="24">
        <f>'[1]Receipts and Payments'!AE178</f>
        <v>1460</v>
      </c>
      <c r="D18" s="25">
        <f t="shared" si="0"/>
        <v>540</v>
      </c>
      <c r="E18" s="4"/>
      <c r="F18" s="26">
        <v>0</v>
      </c>
      <c r="G18" s="39">
        <v>0</v>
      </c>
      <c r="H18" s="28">
        <v>2000</v>
      </c>
      <c r="I18" s="29">
        <v>1460</v>
      </c>
      <c r="J18" s="30">
        <v>0</v>
      </c>
      <c r="K18" s="31">
        <v>0</v>
      </c>
      <c r="L18" s="32">
        <v>0</v>
      </c>
      <c r="M18" s="33"/>
      <c r="N18" s="34">
        <f t="shared" si="1"/>
        <v>1460</v>
      </c>
      <c r="O18" s="35">
        <f t="shared" si="2"/>
        <v>73</v>
      </c>
      <c r="P18" s="36">
        <f>'[1]Budget 26-27'!E18</f>
        <v>1460</v>
      </c>
      <c r="Q18" s="37">
        <f t="shared" si="3"/>
        <v>73</v>
      </c>
      <c r="R18" s="38">
        <f t="shared" si="4"/>
        <v>0</v>
      </c>
    </row>
    <row r="19" spans="1:18" ht="15.6" x14ac:dyDescent="0.6">
      <c r="A19" s="22" t="s">
        <v>33</v>
      </c>
      <c r="B19" s="23">
        <v>875</v>
      </c>
      <c r="C19" s="24">
        <f>'[1]Receipts and Payments'!AF178</f>
        <v>898.16</v>
      </c>
      <c r="D19" s="25">
        <f t="shared" si="0"/>
        <v>-23.159999999999968</v>
      </c>
      <c r="E19" s="4"/>
      <c r="F19" s="26">
        <v>0</v>
      </c>
      <c r="G19" s="39">
        <v>0</v>
      </c>
      <c r="H19" s="28">
        <v>875</v>
      </c>
      <c r="I19" s="29">
        <v>0</v>
      </c>
      <c r="J19" s="30">
        <v>0</v>
      </c>
      <c r="K19" s="31">
        <v>898.16</v>
      </c>
      <c r="L19" s="40">
        <v>0</v>
      </c>
      <c r="M19" s="33"/>
      <c r="N19" s="34">
        <f t="shared" si="1"/>
        <v>898.16</v>
      </c>
      <c r="O19" s="35">
        <f t="shared" si="2"/>
        <v>102.64685714285713</v>
      </c>
      <c r="P19" s="36">
        <f>'[1]Budget 26-27'!E19</f>
        <v>898.16</v>
      </c>
      <c r="Q19" s="37">
        <f t="shared" si="3"/>
        <v>102.64685714285713</v>
      </c>
      <c r="R19" s="38">
        <f t="shared" si="4"/>
        <v>0</v>
      </c>
    </row>
    <row r="20" spans="1:18" ht="15.6" x14ac:dyDescent="0.6">
      <c r="A20" s="22" t="s">
        <v>34</v>
      </c>
      <c r="B20" s="23">
        <v>510</v>
      </c>
      <c r="C20" s="24">
        <f>'[1]Receipts and Payments'!AG178</f>
        <v>441</v>
      </c>
      <c r="D20" s="25">
        <f t="shared" si="0"/>
        <v>69</v>
      </c>
      <c r="E20" s="4"/>
      <c r="F20" s="26">
        <v>510</v>
      </c>
      <c r="G20" s="39">
        <v>231</v>
      </c>
      <c r="H20" s="28">
        <v>0</v>
      </c>
      <c r="I20" s="29">
        <v>210</v>
      </c>
      <c r="J20" s="30">
        <v>0</v>
      </c>
      <c r="K20" s="31">
        <v>0</v>
      </c>
      <c r="L20" s="32">
        <v>0</v>
      </c>
      <c r="M20" s="41"/>
      <c r="N20" s="34">
        <f t="shared" si="1"/>
        <v>441</v>
      </c>
      <c r="O20" s="35">
        <f t="shared" si="2"/>
        <v>86.470588235294116</v>
      </c>
      <c r="P20" s="36">
        <f>'[1]Budget 26-27'!E20</f>
        <v>441</v>
      </c>
      <c r="Q20" s="37">
        <f t="shared" si="3"/>
        <v>86.470588235294116</v>
      </c>
      <c r="R20" s="38">
        <f t="shared" si="4"/>
        <v>0</v>
      </c>
    </row>
    <row r="21" spans="1:18" ht="15.6" x14ac:dyDescent="0.6">
      <c r="A21" s="22" t="s">
        <v>35</v>
      </c>
      <c r="B21" s="23">
        <v>500</v>
      </c>
      <c r="C21" s="24">
        <f>'[1]Receipts and Payments'!AH178</f>
        <v>500</v>
      </c>
      <c r="D21" s="25">
        <f t="shared" si="0"/>
        <v>0</v>
      </c>
      <c r="E21" s="4"/>
      <c r="F21" s="26">
        <v>0</v>
      </c>
      <c r="G21" s="39">
        <v>0</v>
      </c>
      <c r="H21" s="28">
        <v>500</v>
      </c>
      <c r="I21" s="29">
        <v>500</v>
      </c>
      <c r="J21" s="30">
        <v>0</v>
      </c>
      <c r="K21" s="31">
        <v>0</v>
      </c>
      <c r="L21" s="32">
        <v>0</v>
      </c>
      <c r="M21" s="41"/>
      <c r="N21" s="34">
        <f t="shared" si="1"/>
        <v>500</v>
      </c>
      <c r="O21" s="35">
        <f t="shared" si="2"/>
        <v>100</v>
      </c>
      <c r="P21" s="36">
        <f>'[1]Budget 26-27'!E21</f>
        <v>500</v>
      </c>
      <c r="Q21" s="37">
        <f t="shared" si="3"/>
        <v>100</v>
      </c>
      <c r="R21" s="38">
        <f t="shared" si="4"/>
        <v>0</v>
      </c>
    </row>
    <row r="22" spans="1:18" ht="15.6" x14ac:dyDescent="0.6">
      <c r="A22" s="22" t="s">
        <v>36</v>
      </c>
      <c r="B22" s="23">
        <v>200</v>
      </c>
      <c r="C22" s="24">
        <f>'[1]Receipts and Payments'!AI178</f>
        <v>0</v>
      </c>
      <c r="D22" s="25">
        <f t="shared" si="0"/>
        <v>200</v>
      </c>
      <c r="E22" s="4"/>
      <c r="F22" s="26">
        <v>50</v>
      </c>
      <c r="G22" s="39">
        <v>0</v>
      </c>
      <c r="H22" s="28">
        <v>50</v>
      </c>
      <c r="I22" s="29">
        <v>0</v>
      </c>
      <c r="J22" s="30">
        <v>50</v>
      </c>
      <c r="K22" s="31">
        <v>0</v>
      </c>
      <c r="L22" s="32">
        <v>300</v>
      </c>
      <c r="M22" s="41"/>
      <c r="N22" s="34">
        <f t="shared" si="1"/>
        <v>0</v>
      </c>
      <c r="O22" s="35">
        <f t="shared" si="2"/>
        <v>0</v>
      </c>
      <c r="P22" s="36">
        <f>'[1]Budget 26-27'!E22</f>
        <v>300</v>
      </c>
      <c r="Q22" s="37">
        <f t="shared" si="3"/>
        <v>150</v>
      </c>
      <c r="R22" s="38">
        <f t="shared" si="4"/>
        <v>0</v>
      </c>
    </row>
    <row r="23" spans="1:18" ht="15.6" x14ac:dyDescent="0.6">
      <c r="A23" s="22" t="s">
        <v>37</v>
      </c>
      <c r="B23" s="23">
        <v>3000</v>
      </c>
      <c r="C23" s="24">
        <f>'[1]Receipts and Payments'!AJ178</f>
        <v>650</v>
      </c>
      <c r="D23" s="25">
        <f t="shared" si="0"/>
        <v>2350</v>
      </c>
      <c r="E23" s="4"/>
      <c r="F23" s="26">
        <v>750</v>
      </c>
      <c r="G23" s="39">
        <v>0</v>
      </c>
      <c r="H23" s="28">
        <v>750</v>
      </c>
      <c r="I23" s="29">
        <v>0</v>
      </c>
      <c r="J23" s="30">
        <v>750</v>
      </c>
      <c r="K23" s="31">
        <v>650</v>
      </c>
      <c r="L23" s="32">
        <v>0</v>
      </c>
      <c r="M23" s="33"/>
      <c r="N23" s="34">
        <f t="shared" si="1"/>
        <v>650</v>
      </c>
      <c r="O23" s="35">
        <f t="shared" si="2"/>
        <v>21.666666666666668</v>
      </c>
      <c r="P23" s="36">
        <f>'[1]Budget 26-27'!E23</f>
        <v>650</v>
      </c>
      <c r="Q23" s="37">
        <f t="shared" si="3"/>
        <v>21.666666666666668</v>
      </c>
      <c r="R23" s="38">
        <f t="shared" si="4"/>
        <v>0</v>
      </c>
    </row>
    <row r="24" spans="1:18" ht="15.6" x14ac:dyDescent="0.6">
      <c r="A24" s="22" t="s">
        <v>38</v>
      </c>
      <c r="B24" s="23">
        <v>700</v>
      </c>
      <c r="C24" s="24">
        <f>'[1]Receipts and Payments'!AK178</f>
        <v>0</v>
      </c>
      <c r="D24" s="25">
        <f t="shared" si="0"/>
        <v>700</v>
      </c>
      <c r="E24" s="4"/>
      <c r="F24" s="26">
        <v>0</v>
      </c>
      <c r="G24" s="39">
        <v>0</v>
      </c>
      <c r="H24" s="28">
        <v>0</v>
      </c>
      <c r="I24" s="29">
        <v>0</v>
      </c>
      <c r="J24" s="30">
        <v>0</v>
      </c>
      <c r="K24" s="31">
        <v>0</v>
      </c>
      <c r="L24" s="32">
        <v>600</v>
      </c>
      <c r="M24" s="41"/>
      <c r="N24" s="34">
        <f t="shared" si="1"/>
        <v>0</v>
      </c>
      <c r="O24" s="35">
        <f t="shared" si="2"/>
        <v>0</v>
      </c>
      <c r="P24" s="36">
        <f>'[1]Budget 26-27'!E24</f>
        <v>600</v>
      </c>
      <c r="Q24" s="37">
        <f t="shared" si="3"/>
        <v>85.714285714285708</v>
      </c>
      <c r="R24" s="38">
        <f t="shared" si="4"/>
        <v>0</v>
      </c>
    </row>
    <row r="25" spans="1:18" ht="15.6" x14ac:dyDescent="0.6">
      <c r="A25" s="22" t="s">
        <v>39</v>
      </c>
      <c r="B25" s="23">
        <v>250</v>
      </c>
      <c r="C25" s="24">
        <f>'[1]Receipts and Payments'!AL178</f>
        <v>4439.71</v>
      </c>
      <c r="D25" s="25">
        <f t="shared" si="0"/>
        <v>-4189.71</v>
      </c>
      <c r="E25" s="4"/>
      <c r="F25" s="26">
        <v>62.5</v>
      </c>
      <c r="G25" s="39">
        <v>0</v>
      </c>
      <c r="H25" s="28">
        <v>62.5</v>
      </c>
      <c r="I25" s="29">
        <v>0</v>
      </c>
      <c r="J25" s="30">
        <v>62.5</v>
      </c>
      <c r="K25" s="31">
        <v>4439.71</v>
      </c>
      <c r="L25" s="32">
        <v>0</v>
      </c>
      <c r="M25" s="33"/>
      <c r="N25" s="34">
        <f t="shared" si="1"/>
        <v>4439.71</v>
      </c>
      <c r="O25" s="35">
        <f t="shared" si="2"/>
        <v>1775.884</v>
      </c>
      <c r="P25" s="36">
        <f>'[1]Budget 26-27'!E25</f>
        <v>4439.71</v>
      </c>
      <c r="Q25" s="37">
        <f t="shared" si="3"/>
        <v>1775.884</v>
      </c>
      <c r="R25" s="38">
        <f t="shared" si="4"/>
        <v>0</v>
      </c>
    </row>
    <row r="26" spans="1:18" ht="15.6" x14ac:dyDescent="0.6">
      <c r="A26" s="22" t="s">
        <v>40</v>
      </c>
      <c r="B26" s="23">
        <v>400</v>
      </c>
      <c r="C26" s="24">
        <f>'[1]Receipts and Payments'!AM178</f>
        <v>300</v>
      </c>
      <c r="D26" s="25">
        <f t="shared" si="0"/>
        <v>100</v>
      </c>
      <c r="E26" s="4"/>
      <c r="F26" s="26">
        <v>150</v>
      </c>
      <c r="G26" s="39">
        <v>0</v>
      </c>
      <c r="H26" s="28">
        <v>150</v>
      </c>
      <c r="I26" s="29">
        <v>250</v>
      </c>
      <c r="J26" s="30">
        <v>100</v>
      </c>
      <c r="K26" s="31">
        <v>50</v>
      </c>
      <c r="L26" s="32">
        <v>50</v>
      </c>
      <c r="M26" s="41"/>
      <c r="N26" s="34">
        <f t="shared" si="1"/>
        <v>300</v>
      </c>
      <c r="O26" s="35">
        <f t="shared" si="2"/>
        <v>75</v>
      </c>
      <c r="P26" s="36">
        <f>'[1]Budget 26-27'!E26</f>
        <v>350</v>
      </c>
      <c r="Q26" s="37">
        <f t="shared" si="3"/>
        <v>87.5</v>
      </c>
      <c r="R26" s="38">
        <f t="shared" si="4"/>
        <v>0</v>
      </c>
    </row>
    <row r="27" spans="1:18" ht="15.6" x14ac:dyDescent="0.6">
      <c r="A27" s="22" t="s">
        <v>41</v>
      </c>
      <c r="B27" s="23">
        <v>1000</v>
      </c>
      <c r="C27" s="24">
        <f>'[1]Receipts and Payments'!AN178</f>
        <v>0</v>
      </c>
      <c r="D27" s="25">
        <f t="shared" si="0"/>
        <v>1000</v>
      </c>
      <c r="E27" s="4"/>
      <c r="F27" s="26">
        <v>250</v>
      </c>
      <c r="G27" s="39">
        <v>0</v>
      </c>
      <c r="H27" s="28">
        <v>250</v>
      </c>
      <c r="I27" s="29">
        <v>0</v>
      </c>
      <c r="J27" s="30">
        <v>250</v>
      </c>
      <c r="K27" s="31">
        <v>0</v>
      </c>
      <c r="L27" s="40">
        <v>0</v>
      </c>
      <c r="M27" s="33"/>
      <c r="N27" s="34">
        <f t="shared" si="1"/>
        <v>0</v>
      </c>
      <c r="O27" s="35">
        <f t="shared" si="2"/>
        <v>0</v>
      </c>
      <c r="P27" s="36">
        <f>'[1]Budget 26-27'!E27</f>
        <v>0</v>
      </c>
      <c r="Q27" s="37">
        <f t="shared" si="3"/>
        <v>0</v>
      </c>
      <c r="R27" s="38">
        <f t="shared" si="4"/>
        <v>0</v>
      </c>
    </row>
    <row r="28" spans="1:18" ht="15.6" x14ac:dyDescent="0.6">
      <c r="A28" s="22" t="s">
        <v>42</v>
      </c>
      <c r="B28" s="23">
        <v>1000</v>
      </c>
      <c r="C28" s="24">
        <f>'[1]Receipts and Payments'!AO178</f>
        <v>0</v>
      </c>
      <c r="D28" s="25">
        <f t="shared" si="0"/>
        <v>1000</v>
      </c>
      <c r="E28" s="4"/>
      <c r="F28" s="26">
        <v>250</v>
      </c>
      <c r="G28" s="39">
        <v>0</v>
      </c>
      <c r="H28" s="28">
        <v>250</v>
      </c>
      <c r="I28" s="29">
        <v>0</v>
      </c>
      <c r="J28" s="30">
        <v>250</v>
      </c>
      <c r="K28" s="31">
        <v>0</v>
      </c>
      <c r="L28" s="40">
        <v>0</v>
      </c>
      <c r="M28" s="33"/>
      <c r="N28" s="34">
        <f t="shared" si="1"/>
        <v>0</v>
      </c>
      <c r="O28" s="35">
        <f t="shared" si="2"/>
        <v>0</v>
      </c>
      <c r="P28" s="36">
        <f>'[1]Budget 26-27'!E28</f>
        <v>0</v>
      </c>
      <c r="Q28" s="37">
        <f t="shared" si="3"/>
        <v>0</v>
      </c>
      <c r="R28" s="38">
        <f t="shared" si="4"/>
        <v>0</v>
      </c>
    </row>
    <row r="29" spans="1:18" ht="15.6" x14ac:dyDescent="0.6">
      <c r="A29" s="22" t="s">
        <v>43</v>
      </c>
      <c r="B29" s="23">
        <v>1141.5</v>
      </c>
      <c r="C29" s="24">
        <f>'[1]Receipts and Payments'!AP178</f>
        <v>64.5</v>
      </c>
      <c r="D29" s="25">
        <f t="shared" si="0"/>
        <v>1077</v>
      </c>
      <c r="E29" s="4"/>
      <c r="F29" s="26">
        <v>1141.5</v>
      </c>
      <c r="G29" s="39">
        <v>0</v>
      </c>
      <c r="H29" s="28">
        <v>0</v>
      </c>
      <c r="I29" s="29">
        <v>0</v>
      </c>
      <c r="J29" s="30">
        <v>0</v>
      </c>
      <c r="K29" s="31">
        <v>64.5</v>
      </c>
      <c r="L29" s="40">
        <v>0</v>
      </c>
      <c r="M29" s="33"/>
      <c r="N29" s="34">
        <f t="shared" si="1"/>
        <v>64.5</v>
      </c>
      <c r="O29" s="35">
        <f t="shared" si="2"/>
        <v>5.6504599211563731</v>
      </c>
      <c r="P29" s="36">
        <f>'[1]Budget 26-27'!E29</f>
        <v>64.5</v>
      </c>
      <c r="Q29" s="37">
        <f t="shared" si="3"/>
        <v>5.6504599211563731</v>
      </c>
      <c r="R29" s="38">
        <f t="shared" si="4"/>
        <v>0</v>
      </c>
    </row>
    <row r="30" spans="1:18" ht="15.6" x14ac:dyDescent="0.6">
      <c r="A30" s="22" t="s">
        <v>44</v>
      </c>
      <c r="B30" s="23">
        <v>100</v>
      </c>
      <c r="C30" s="24">
        <f>'[1]Receipts and Payments'!AQ178</f>
        <v>73.650000000000006</v>
      </c>
      <c r="D30" s="25">
        <f t="shared" si="0"/>
        <v>26.349999999999994</v>
      </c>
      <c r="E30" s="4"/>
      <c r="F30" s="26">
        <v>25</v>
      </c>
      <c r="G30" s="39">
        <v>0</v>
      </c>
      <c r="H30" s="28">
        <v>25</v>
      </c>
      <c r="I30" s="29">
        <v>0</v>
      </c>
      <c r="J30" s="30">
        <v>25</v>
      </c>
      <c r="K30" s="31">
        <v>73.650000000000006</v>
      </c>
      <c r="L30" s="40">
        <v>0</v>
      </c>
      <c r="M30" s="33"/>
      <c r="N30" s="34">
        <f t="shared" si="1"/>
        <v>73.650000000000006</v>
      </c>
      <c r="O30" s="35">
        <f t="shared" si="2"/>
        <v>73.650000000000006</v>
      </c>
      <c r="P30" s="36">
        <f>'[1]Budget 26-27'!E30</f>
        <v>73.650000000000006</v>
      </c>
      <c r="Q30" s="37">
        <f t="shared" si="3"/>
        <v>73.650000000000006</v>
      </c>
      <c r="R30" s="38">
        <f t="shared" si="4"/>
        <v>0</v>
      </c>
    </row>
    <row r="31" spans="1:18" ht="15.6" x14ac:dyDescent="0.6">
      <c r="A31" s="22" t="s">
        <v>45</v>
      </c>
      <c r="B31" s="23">
        <v>47</v>
      </c>
      <c r="C31" s="24">
        <f>'[1]Receipts and Payments'!AR178</f>
        <v>47</v>
      </c>
      <c r="D31" s="25">
        <f t="shared" si="0"/>
        <v>0</v>
      </c>
      <c r="E31" s="4"/>
      <c r="F31" s="26">
        <v>0</v>
      </c>
      <c r="G31" s="39">
        <v>0</v>
      </c>
      <c r="H31" s="28">
        <v>47</v>
      </c>
      <c r="I31" s="29">
        <v>47</v>
      </c>
      <c r="J31" s="30">
        <v>0</v>
      </c>
      <c r="K31" s="31">
        <v>0</v>
      </c>
      <c r="L31" s="40">
        <v>0</v>
      </c>
      <c r="M31" s="33"/>
      <c r="N31" s="34">
        <f t="shared" si="1"/>
        <v>47</v>
      </c>
      <c r="O31" s="35">
        <f t="shared" si="2"/>
        <v>100</v>
      </c>
      <c r="P31" s="36">
        <f>'[1]Budget 26-27'!E31</f>
        <v>47</v>
      </c>
      <c r="Q31" s="37">
        <f t="shared" si="3"/>
        <v>100</v>
      </c>
      <c r="R31" s="38">
        <f t="shared" si="4"/>
        <v>0</v>
      </c>
    </row>
    <row r="32" spans="1:18" ht="15.6" x14ac:dyDescent="0.6">
      <c r="A32" s="22" t="s">
        <v>46</v>
      </c>
      <c r="B32" s="23">
        <v>20</v>
      </c>
      <c r="C32" s="24">
        <f>'[1]Receipts and Payments'!AS178</f>
        <v>0</v>
      </c>
      <c r="D32" s="25">
        <f t="shared" si="0"/>
        <v>20</v>
      </c>
      <c r="E32" s="4"/>
      <c r="F32" s="26">
        <v>0</v>
      </c>
      <c r="G32" s="39">
        <v>0</v>
      </c>
      <c r="H32" s="28">
        <v>0</v>
      </c>
      <c r="I32" s="29">
        <v>0</v>
      </c>
      <c r="J32" s="30">
        <v>20</v>
      </c>
      <c r="K32" s="31">
        <v>0</v>
      </c>
      <c r="L32" s="40">
        <v>0</v>
      </c>
      <c r="M32" s="33"/>
      <c r="N32" s="34">
        <f t="shared" si="1"/>
        <v>0</v>
      </c>
      <c r="O32" s="35">
        <f t="shared" si="2"/>
        <v>0</v>
      </c>
      <c r="P32" s="36">
        <f>'[1]Budget 26-27'!E32</f>
        <v>0</v>
      </c>
      <c r="Q32" s="37">
        <f t="shared" si="3"/>
        <v>0</v>
      </c>
      <c r="R32" s="38">
        <f t="shared" si="4"/>
        <v>0</v>
      </c>
    </row>
    <row r="33" spans="1:18" ht="15.6" x14ac:dyDescent="0.6">
      <c r="A33" s="22" t="s">
        <v>47</v>
      </c>
      <c r="B33" s="42">
        <v>300</v>
      </c>
      <c r="C33" s="24">
        <f>'[1]Receipts and Payments'!AT178</f>
        <v>0</v>
      </c>
      <c r="D33" s="25">
        <f t="shared" si="0"/>
        <v>300</v>
      </c>
      <c r="E33" s="4"/>
      <c r="F33" s="26">
        <v>150</v>
      </c>
      <c r="G33" s="39">
        <v>0</v>
      </c>
      <c r="H33" s="28">
        <v>0</v>
      </c>
      <c r="I33" s="29">
        <v>0</v>
      </c>
      <c r="J33" s="30">
        <v>150</v>
      </c>
      <c r="K33" s="31">
        <v>0</v>
      </c>
      <c r="L33" s="40">
        <v>0</v>
      </c>
      <c r="M33" s="33"/>
      <c r="N33" s="34">
        <f t="shared" si="1"/>
        <v>0</v>
      </c>
      <c r="O33" s="35">
        <f t="shared" si="2"/>
        <v>0</v>
      </c>
      <c r="P33" s="36">
        <f>'[1]Budget 26-27'!E33</f>
        <v>0</v>
      </c>
      <c r="Q33" s="37">
        <f t="shared" si="3"/>
        <v>0</v>
      </c>
      <c r="R33" s="38">
        <f t="shared" si="4"/>
        <v>0</v>
      </c>
    </row>
    <row r="34" spans="1:18" ht="14.7" thickBot="1" x14ac:dyDescent="0.6">
      <c r="A34" s="5"/>
      <c r="B34" s="43">
        <f>SUM(B4:B33)</f>
        <v>33590.5</v>
      </c>
      <c r="C34" s="24">
        <f>SUM(C4:C32)</f>
        <v>23471.800000000003</v>
      </c>
      <c r="D34" s="44">
        <f>SUM(D4:D33)</f>
        <v>10118.699999999999</v>
      </c>
      <c r="E34" s="4"/>
      <c r="F34" s="45">
        <f t="shared" ref="F34:M34" si="5">SUM(F4:F33)</f>
        <v>9167</v>
      </c>
      <c r="G34" s="46">
        <f t="shared" si="5"/>
        <v>4510.6499999999996</v>
      </c>
      <c r="H34" s="47">
        <f t="shared" si="5"/>
        <v>10320</v>
      </c>
      <c r="I34" s="48">
        <f t="shared" si="5"/>
        <v>7471.27</v>
      </c>
      <c r="J34" s="49">
        <f t="shared" si="5"/>
        <v>7403.5</v>
      </c>
      <c r="K34" s="50">
        <f t="shared" si="5"/>
        <v>11489.88</v>
      </c>
      <c r="L34" s="51">
        <f t="shared" si="5"/>
        <v>4763.67</v>
      </c>
      <c r="M34" s="52">
        <f t="shared" si="5"/>
        <v>0</v>
      </c>
      <c r="N34" s="53">
        <f t="shared" si="1"/>
        <v>23471.8</v>
      </c>
      <c r="O34" s="54">
        <f t="shared" si="2"/>
        <v>69.876304312231127</v>
      </c>
      <c r="P34" s="55">
        <f>SUM(P4:P33)</f>
        <v>28147.969999999998</v>
      </c>
      <c r="Q34" s="56">
        <f>(P34/B34)*100</f>
        <v>83.797412959021145</v>
      </c>
      <c r="R34" s="38">
        <f t="shared" si="4"/>
        <v>0</v>
      </c>
    </row>
    <row r="35" spans="1:18" ht="15.9" thickTop="1" x14ac:dyDescent="0.6">
      <c r="A35" s="22" t="s">
        <v>48</v>
      </c>
      <c r="B35" s="57">
        <v>1500</v>
      </c>
      <c r="C35" s="24">
        <f>'[1]Receipts and Payments'!O178</f>
        <v>1843.6200000000001</v>
      </c>
      <c r="D35" s="58"/>
      <c r="E35" s="4"/>
      <c r="F35" s="59"/>
      <c r="G35" s="59"/>
      <c r="H35" s="59"/>
      <c r="I35" s="59"/>
      <c r="J35" s="59"/>
      <c r="K35" s="58"/>
      <c r="L35" s="59"/>
      <c r="M35" s="59"/>
      <c r="N35" s="60"/>
      <c r="O35" s="61"/>
      <c r="P35" s="60"/>
      <c r="Q35" s="60"/>
      <c r="R35" s="38"/>
    </row>
    <row r="36" spans="1:18" ht="15.9" thickBot="1" x14ac:dyDescent="0.65">
      <c r="A36" s="22" t="s">
        <v>49</v>
      </c>
      <c r="B36" s="57">
        <f>SUM(B34:B35)</f>
        <v>35090.5</v>
      </c>
      <c r="C36" s="62">
        <f>SUM(C34:C35)</f>
        <v>25315.420000000002</v>
      </c>
      <c r="D36" s="58"/>
      <c r="E36" s="4"/>
      <c r="F36" s="59"/>
      <c r="G36" s="63"/>
      <c r="H36" s="59"/>
      <c r="I36" s="59"/>
      <c r="J36" s="64"/>
      <c r="K36" s="58"/>
      <c r="L36" s="59"/>
      <c r="M36" s="59"/>
      <c r="N36" s="58"/>
      <c r="O36" s="61"/>
      <c r="P36" s="58"/>
      <c r="Q36" s="58"/>
      <c r="R36" s="38"/>
    </row>
    <row r="37" spans="1:18" ht="14.7" thickTop="1" x14ac:dyDescent="0.55000000000000004">
      <c r="A37" s="4"/>
      <c r="B37" s="4"/>
      <c r="C37" s="4"/>
      <c r="D37" s="59"/>
      <c r="E37" s="4"/>
      <c r="F37" s="60"/>
      <c r="G37" s="59"/>
      <c r="H37" s="59"/>
      <c r="I37" s="59"/>
      <c r="J37" s="64"/>
      <c r="K37" s="58"/>
      <c r="L37" s="59"/>
      <c r="M37" s="59"/>
      <c r="N37" s="58"/>
      <c r="O37" s="61"/>
      <c r="P37" s="58"/>
      <c r="Q37" s="58"/>
      <c r="R37" s="38"/>
    </row>
    <row r="38" spans="1:18" ht="57.6" x14ac:dyDescent="0.55000000000000004">
      <c r="A38" s="5"/>
      <c r="B38" s="5"/>
      <c r="C38" s="7" t="s">
        <v>50</v>
      </c>
      <c r="D38" s="65" t="s">
        <v>51</v>
      </c>
      <c r="E38" s="4"/>
      <c r="F38" s="9" t="s">
        <v>5</v>
      </c>
      <c r="G38" s="10" t="s">
        <v>6</v>
      </c>
      <c r="H38" s="11" t="s">
        <v>7</v>
      </c>
      <c r="I38" s="12" t="s">
        <v>8</v>
      </c>
      <c r="J38" s="13" t="s">
        <v>9</v>
      </c>
      <c r="K38" s="14" t="s">
        <v>10</v>
      </c>
      <c r="L38" s="15" t="s">
        <v>11</v>
      </c>
      <c r="M38" s="16" t="s">
        <v>12</v>
      </c>
      <c r="N38" s="17" t="s">
        <v>13</v>
      </c>
      <c r="O38" s="66" t="s">
        <v>52</v>
      </c>
      <c r="P38" s="19" t="s">
        <v>53</v>
      </c>
      <c r="Q38" s="20" t="s">
        <v>54</v>
      </c>
      <c r="R38" s="38"/>
    </row>
    <row r="39" spans="1:18" x14ac:dyDescent="0.55000000000000004">
      <c r="A39" s="67" t="s">
        <v>55</v>
      </c>
      <c r="B39" s="68">
        <v>31926</v>
      </c>
      <c r="C39" s="24">
        <f>'[1]Receipts and Payments'!H178</f>
        <v>31926</v>
      </c>
      <c r="D39" s="69">
        <f>B39-C39</f>
        <v>0</v>
      </c>
      <c r="E39" s="4"/>
      <c r="F39" s="26">
        <v>15963</v>
      </c>
      <c r="G39" s="27">
        <v>15963</v>
      </c>
      <c r="H39" s="28">
        <v>0</v>
      </c>
      <c r="I39" s="29">
        <v>0</v>
      </c>
      <c r="J39" s="70">
        <v>15963</v>
      </c>
      <c r="K39" s="71">
        <v>15963</v>
      </c>
      <c r="L39" s="32">
        <v>0</v>
      </c>
      <c r="M39" s="41"/>
      <c r="N39" s="34">
        <f t="shared" ref="N39:N44" si="6">G39+I39+K39+M39</f>
        <v>31926</v>
      </c>
      <c r="O39" s="35">
        <f t="shared" ref="O39:O44" si="7">(N39/B39)*100</f>
        <v>100</v>
      </c>
      <c r="P39" s="36">
        <v>31926</v>
      </c>
      <c r="Q39" s="37">
        <f>(P39/B39)*100</f>
        <v>100</v>
      </c>
      <c r="R39" s="38">
        <f t="shared" si="4"/>
        <v>0</v>
      </c>
    </row>
    <row r="40" spans="1:18" x14ac:dyDescent="0.55000000000000004">
      <c r="A40" s="67" t="s">
        <v>56</v>
      </c>
      <c r="B40" s="68">
        <v>1000</v>
      </c>
      <c r="C40" s="24">
        <f>'[1]Receipts and Payments'!I178</f>
        <v>1499.26</v>
      </c>
      <c r="D40" s="69">
        <f>B40-C40</f>
        <v>-499.26</v>
      </c>
      <c r="E40" s="4"/>
      <c r="F40" s="26">
        <v>250</v>
      </c>
      <c r="G40" s="27">
        <v>312.74</v>
      </c>
      <c r="H40" s="28">
        <v>250</v>
      </c>
      <c r="I40" s="29">
        <f>501.34+174.11</f>
        <v>675.45</v>
      </c>
      <c r="J40" s="30">
        <v>250</v>
      </c>
      <c r="K40" s="31">
        <v>511.07</v>
      </c>
      <c r="L40" s="32">
        <v>250</v>
      </c>
      <c r="M40" s="41"/>
      <c r="N40" s="34">
        <f t="shared" si="6"/>
        <v>1499.26</v>
      </c>
      <c r="O40" s="35">
        <f t="shared" si="7"/>
        <v>149.92600000000002</v>
      </c>
      <c r="P40" s="36">
        <v>1912.44</v>
      </c>
      <c r="Q40" s="37">
        <f>(P40/B40)*100</f>
        <v>191.24400000000003</v>
      </c>
      <c r="R40" s="38">
        <f t="shared" si="4"/>
        <v>0</v>
      </c>
    </row>
    <row r="41" spans="1:18" x14ac:dyDescent="0.55000000000000004">
      <c r="A41" s="67" t="s">
        <v>25</v>
      </c>
      <c r="B41" s="68">
        <v>350</v>
      </c>
      <c r="C41" s="24">
        <f>'[1]Receipts and Payments'!J178</f>
        <v>300</v>
      </c>
      <c r="D41" s="69">
        <f>B41-C41</f>
        <v>50</v>
      </c>
      <c r="E41" s="4"/>
      <c r="F41" s="26">
        <v>350</v>
      </c>
      <c r="G41" s="27">
        <v>300</v>
      </c>
      <c r="H41" s="28">
        <v>0</v>
      </c>
      <c r="I41" s="29">
        <v>0</v>
      </c>
      <c r="J41" s="30">
        <v>0</v>
      </c>
      <c r="K41" s="31">
        <v>0</v>
      </c>
      <c r="L41" s="32">
        <v>0</v>
      </c>
      <c r="M41" s="41"/>
      <c r="N41" s="34">
        <f t="shared" si="6"/>
        <v>300</v>
      </c>
      <c r="O41" s="35">
        <f t="shared" si="7"/>
        <v>85.714285714285708</v>
      </c>
      <c r="P41" s="36">
        <v>300</v>
      </c>
      <c r="Q41" s="37">
        <f t="shared" ref="Q41:Q42" si="8">(P41/B41)*100</f>
        <v>85.714285714285708</v>
      </c>
      <c r="R41" s="38">
        <f t="shared" si="4"/>
        <v>0</v>
      </c>
    </row>
    <row r="42" spans="1:18" x14ac:dyDescent="0.55000000000000004">
      <c r="A42" s="67" t="s">
        <v>57</v>
      </c>
      <c r="B42" s="68">
        <v>1199.72</v>
      </c>
      <c r="C42" s="24">
        <f>'[1]Receipts and Payments'!K178</f>
        <v>1546.86</v>
      </c>
      <c r="D42" s="72">
        <f>B42-C42</f>
        <v>-347.13999999999987</v>
      </c>
      <c r="E42" s="4"/>
      <c r="F42" s="26">
        <v>1200</v>
      </c>
      <c r="G42" s="27">
        <v>1546.86</v>
      </c>
      <c r="H42" s="28">
        <v>0</v>
      </c>
      <c r="I42" s="29">
        <v>0</v>
      </c>
      <c r="J42" s="30">
        <v>0</v>
      </c>
      <c r="K42" s="31">
        <v>0</v>
      </c>
      <c r="L42" s="32">
        <v>0</v>
      </c>
      <c r="M42" s="41">
        <v>0</v>
      </c>
      <c r="N42" s="34">
        <f t="shared" si="6"/>
        <v>1546.86</v>
      </c>
      <c r="O42" s="35">
        <f t="shared" si="7"/>
        <v>128.93508485313239</v>
      </c>
      <c r="P42" s="36">
        <v>1546.86</v>
      </c>
      <c r="Q42" s="37">
        <f t="shared" si="8"/>
        <v>128.93508485313239</v>
      </c>
      <c r="R42" s="38">
        <f t="shared" si="4"/>
        <v>0</v>
      </c>
    </row>
    <row r="43" spans="1:18" x14ac:dyDescent="0.55000000000000004">
      <c r="A43" s="67" t="s">
        <v>44</v>
      </c>
      <c r="B43" s="73">
        <v>0</v>
      </c>
      <c r="C43" s="24">
        <f>'[1]Receipts and Payments'!L178</f>
        <v>0</v>
      </c>
      <c r="D43" s="74">
        <f>B43-C43</f>
        <v>0</v>
      </c>
      <c r="E43" s="4"/>
      <c r="F43" s="26">
        <v>0</v>
      </c>
      <c r="G43" s="27">
        <v>0</v>
      </c>
      <c r="H43" s="28">
        <v>0</v>
      </c>
      <c r="I43" s="29">
        <v>0</v>
      </c>
      <c r="J43" s="30">
        <v>0</v>
      </c>
      <c r="K43" s="31">
        <v>0</v>
      </c>
      <c r="L43" s="32">
        <v>0</v>
      </c>
      <c r="M43" s="41"/>
      <c r="N43" s="34">
        <f t="shared" si="6"/>
        <v>0</v>
      </c>
      <c r="O43" s="35">
        <v>0</v>
      </c>
      <c r="P43" s="36">
        <v>0</v>
      </c>
      <c r="Q43" s="75">
        <v>0</v>
      </c>
      <c r="R43" s="38">
        <f t="shared" si="4"/>
        <v>0</v>
      </c>
    </row>
    <row r="44" spans="1:18" ht="14.7" thickBot="1" x14ac:dyDescent="0.6">
      <c r="A44" s="4"/>
      <c r="B44" s="76">
        <f>SUM(B39:B43)</f>
        <v>34475.72</v>
      </c>
      <c r="C44" s="77">
        <f>SUM(C39:C43)</f>
        <v>35272.120000000003</v>
      </c>
      <c r="D44" s="78">
        <f>SUM(D39:D43)</f>
        <v>-796.39999999999986</v>
      </c>
      <c r="E44" s="4"/>
      <c r="F44" s="79">
        <f>SUM(F39:F43)</f>
        <v>17763</v>
      </c>
      <c r="G44" s="80">
        <f>SUM(G39:G43)</f>
        <v>18122.599999999999</v>
      </c>
      <c r="H44" s="81">
        <f t="shared" ref="H44:M44" si="9">SUM(H39:H43)</f>
        <v>250</v>
      </c>
      <c r="I44" s="82">
        <f t="shared" si="9"/>
        <v>675.45</v>
      </c>
      <c r="J44" s="83">
        <f t="shared" si="9"/>
        <v>16213</v>
      </c>
      <c r="K44" s="84">
        <f t="shared" si="9"/>
        <v>16474.07</v>
      </c>
      <c r="L44" s="85">
        <f t="shared" si="9"/>
        <v>250</v>
      </c>
      <c r="M44" s="86">
        <f t="shared" si="9"/>
        <v>0</v>
      </c>
      <c r="N44" s="53">
        <f t="shared" si="6"/>
        <v>35272.119999999995</v>
      </c>
      <c r="O44" s="54">
        <f t="shared" si="7"/>
        <v>102.31003152363458</v>
      </c>
      <c r="P44" s="55">
        <f>SUM(P39:P43)</f>
        <v>35685.300000000003</v>
      </c>
      <c r="Q44" s="56">
        <f>(P44/B44)*100</f>
        <v>103.50849815464333</v>
      </c>
      <c r="R44" s="38">
        <f t="shared" si="4"/>
        <v>0</v>
      </c>
    </row>
    <row r="45" spans="1:18" ht="14.7" thickTop="1" x14ac:dyDescent="0.55000000000000004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</row>
    <row r="46" spans="1:18" x14ac:dyDescent="0.55000000000000004">
      <c r="A46" s="87" t="s">
        <v>58</v>
      </c>
      <c r="B46" s="88" t="s">
        <v>59</v>
      </c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</row>
    <row r="47" spans="1:18" x14ac:dyDescent="0.55000000000000004">
      <c r="A47" s="89" t="s">
        <v>60</v>
      </c>
      <c r="B47" s="89">
        <v>12000</v>
      </c>
      <c r="C47" s="4"/>
      <c r="D47" s="4"/>
      <c r="E47" s="4"/>
      <c r="F47" s="90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</row>
    <row r="48" spans="1:18" x14ac:dyDescent="0.55000000000000004">
      <c r="A48" s="89" t="s">
        <v>61</v>
      </c>
      <c r="B48" s="91">
        <v>2000</v>
      </c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</row>
    <row r="49" spans="1:18" x14ac:dyDescent="0.55000000000000004">
      <c r="A49" s="92" t="s">
        <v>62</v>
      </c>
      <c r="B49" s="91">
        <v>1000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</row>
    <row r="50" spans="1:18" x14ac:dyDescent="0.55000000000000004">
      <c r="A50" s="92" t="s">
        <v>63</v>
      </c>
      <c r="B50" s="91">
        <v>500</v>
      </c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</row>
    <row r="51" spans="1:18" x14ac:dyDescent="0.55000000000000004">
      <c r="A51" s="92" t="s">
        <v>64</v>
      </c>
      <c r="B51" s="91">
        <v>1800</v>
      </c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</row>
    <row r="52" spans="1:18" x14ac:dyDescent="0.55000000000000004">
      <c r="A52" s="89" t="s">
        <v>65</v>
      </c>
      <c r="B52" s="91">
        <v>1800</v>
      </c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</row>
    <row r="53" spans="1:18" x14ac:dyDescent="0.55000000000000004">
      <c r="A53" s="92" t="s">
        <v>66</v>
      </c>
      <c r="B53" s="91">
        <v>1000</v>
      </c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</row>
    <row r="54" spans="1:18" x14ac:dyDescent="0.55000000000000004">
      <c r="A54" s="89" t="s">
        <v>67</v>
      </c>
      <c r="B54" s="91">
        <v>15000</v>
      </c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</row>
    <row r="55" spans="1:18" x14ac:dyDescent="0.55000000000000004">
      <c r="A55" s="92" t="s">
        <v>68</v>
      </c>
      <c r="B55" s="91">
        <v>5000</v>
      </c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</row>
    <row r="56" spans="1:18" x14ac:dyDescent="0.55000000000000004">
      <c r="A56" s="89" t="s">
        <v>69</v>
      </c>
      <c r="B56" s="89">
        <v>5000</v>
      </c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</row>
    <row r="57" spans="1:18" ht="14.7" thickBot="1" x14ac:dyDescent="0.6">
      <c r="A57" s="4"/>
      <c r="B57" s="93">
        <f>SUM(B48:B56)</f>
        <v>33100</v>
      </c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</row>
    <row r="58" spans="1:18" ht="14.7" thickTop="1" x14ac:dyDescent="0.55000000000000004"/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Kirsty Buttle</dc:creator>
  <cp:lastModifiedBy>Kirsty Buttle</cp:lastModifiedBy>
  <cp:lastPrinted>2026-01-13T15:04:33Z</cp:lastPrinted>
  <dcterms:created xsi:type="dcterms:W3CDTF">2026-01-13T14:50:49Z</dcterms:created>
  <dcterms:modified xsi:type="dcterms:W3CDTF">2026-01-13T15:04:42Z</dcterms:modified>
</cp:coreProperties>
</file>